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OVINOS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12" i="1"/>
  <c r="G49" i="1"/>
  <c r="G37" i="1"/>
  <c r="G39" i="1"/>
  <c r="D21" i="1"/>
  <c r="G38" i="1" l="1"/>
  <c r="G40" i="1" s="1"/>
  <c r="G22" i="1"/>
  <c r="G21" i="1"/>
  <c r="G23" i="1" l="1"/>
  <c r="G45" i="1" l="1"/>
  <c r="G33" i="1" l="1"/>
  <c r="G50" i="1" l="1"/>
  <c r="C68" i="1"/>
  <c r="C67" i="1" l="1"/>
  <c r="C66" i="1"/>
  <c r="C64" i="1"/>
  <c r="G28" i="1" l="1"/>
  <c r="G48" i="1" l="1"/>
  <c r="G51" i="1" l="1"/>
  <c r="C69" i="1"/>
  <c r="C75" i="1" l="1"/>
  <c r="C70" i="1"/>
  <c r="D69" i="1" s="1"/>
  <c r="D75" i="1"/>
  <c r="E75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<sst xmlns="http://schemas.openxmlformats.org/spreadsheetml/2006/main" count="109" uniqueCount="83">
  <si>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</si>
  <si>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</si>
  <si>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</si>
  <si>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</si>
  <si>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</si>
  <si>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</si>
  <si>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</si>
  <si>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</si>
  <si>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</si>
  <si>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</si>
  <si>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</si>
  <si>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</si>
  <si>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</si>
  <si>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</si>
  <si>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</si>
  <si>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</si>
  <si>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</si>
  <si>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</si>
  <si>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</si>
  <si>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</si>
  <si>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</si>
  <si>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</si>
  <si>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</si>
  <si>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</si>
  <si>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</si>
  <si>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</si>
  <si>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</si>
  <si>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</si>
  <si>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</si>
  <si>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</si>
  <si>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</si>
  <si>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</si>
  <si>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</si>
  <si>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</si>
  <si>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</si>
  <si>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</si>
  <si>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</si>
  <si>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</si>
  <si>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</si>
  <si>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</si>
  <si>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</si>
  <si>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</si>
  <si>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</si>
  <si>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</si>
  <si>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</si>
  <si>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</si>
  <si>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</si>
  <si>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</si>
  <si>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</si>
  <si>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</si>
  <si>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Lib. B. O'Higgins</t>
  </si>
  <si>
    <t>Santa Cruz</t>
  </si>
  <si>
    <t>Todas</t>
  </si>
  <si>
    <t>Enero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</si>
  <si>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</si>
  <si>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</si>
  <si>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</si>
  <si>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</si>
  <si>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</si>
  <si>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</si>
  <si>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</si>
  <si>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</si>
  <si>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Medio</t>
  </si>
  <si>
    <t>Mayo</t>
  </si>
  <si>
    <t>6. El precio esperado por ventas corresponde al precio colocado en el domicilio del vendedor.</t>
  </si>
  <si>
    <t>PRECIO ESPERADO ($/Un)</t>
  </si>
  <si>
    <t>Diciembre</t>
  </si>
  <si>
    <t>Septiembre-Octubre</t>
  </si>
  <si>
    <t>OVINOS CARNE</t>
  </si>
  <si>
    <t>Suffolk Down</t>
  </si>
  <si>
    <t>Manejo sanitario otoño</t>
  </si>
  <si>
    <t>Marzo-Abril</t>
  </si>
  <si>
    <t>Manejo sanitario primavera</t>
  </si>
  <si>
    <t>Fardos</t>
  </si>
  <si>
    <t>Un</t>
  </si>
  <si>
    <t>Clostribac</t>
  </si>
  <si>
    <t>Dosis</t>
  </si>
  <si>
    <t>Marzo</t>
  </si>
  <si>
    <t>Supolen</t>
  </si>
  <si>
    <t>Mercado interno</t>
  </si>
  <si>
    <t>Sequía</t>
  </si>
  <si>
    <t>RENDIMIENTO (Corderos/Oveja)</t>
  </si>
  <si>
    <t>COSTOS DIRECTOS DE PRODUCCION POR  1 OVINO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</si>
</sst>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2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3" fillId="0" borderId="55" xfId="0" applyFont="1" applyFill="1" applyBorder="1" applyAlignment="1">
      <alignment horizontal="right"/>
    </xf>
    <xf numFmtId="0" fontId="23" fillId="10" borderId="55" xfId="0" applyFont="1" applyFill="1" applyBorder="1" applyAlignment="1">
      <alignment horizontal="right"/>
    </xf>
    <xf numFmtId="14" fontId="23" fillId="0" borderId="55" xfId="0" applyNumberFormat="1" applyFont="1" applyFill="1" applyBorder="1" applyAlignment="1">
      <alignment horizontal="right"/>
    </xf>
    <xf numFmtId="168" fontId="23" fillId="10" borderId="56" xfId="8" applyNumberFormat="1" applyFont="1" applyFill="1" applyBorder="1" applyAlignment="1">
      <alignment horizontal="right"/>
    </xf>
    <xf numFmtId="168" fontId="23" fillId="10" borderId="55" xfId="8" applyNumberFormat="1" applyFont="1" applyFill="1" applyBorder="1" applyAlignment="1">
      <alignment horizontal="right"/>
    </xf>
    <xf numFmtId="0" fontId="23" fillId="10" borderId="56" xfId="0" applyFont="1" applyFill="1" applyBorder="1" applyAlignment="1">
      <alignment horizontal="right" wrapText="1"/>
    </xf>
    <xf numFmtId="0" fontId="23" fillId="10" borderId="56" xfId="0" applyFont="1" applyFill="1" applyBorder="1" applyAlignment="1">
      <alignment horizontal="right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  <xf numFmtId="4" fontId="23" fillId="0" borderId="55" xfId="0" applyNumberFormat="1" applyFont="1" applyFill="1" applyBorder="1"/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zoomScale="120" zoomScaleNormal="120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4" t="s">
        <v>68</v>
      </c>
      <c r="D9" s="75"/>
      <c r="E9" s="115" t="s">
        <v>81</v>
      </c>
      <c r="F9" s="116"/>
      <c r="G9" s="123">
        <v>0.85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5" t="s">
        <v>69</v>
      </c>
      <c r="D10" s="75"/>
      <c r="E10" s="113" t="s">
        <v>2</v>
      </c>
      <c r="F10" s="114"/>
      <c r="G10" s="107" t="s">
        <v>66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46</v>
      </c>
      <c r="C11" s="105" t="s">
        <v>62</v>
      </c>
      <c r="D11" s="75"/>
      <c r="E11" s="113" t="s">
        <v>65</v>
      </c>
      <c r="F11" s="114"/>
      <c r="G11" s="107">
        <v>80000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47</v>
      </c>
      <c r="C12" s="104" t="s">
        <v>50</v>
      </c>
      <c r="D12" s="75"/>
      <c r="E12" s="121" t="s">
        <v>3</v>
      </c>
      <c r="F12" s="122"/>
      <c r="G12" s="108">
        <f>+G9*G11</f>
        <v>68000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48</v>
      </c>
      <c r="C13" s="104" t="s">
        <v>51</v>
      </c>
      <c r="D13" s="75"/>
      <c r="E13" s="113" t="s">
        <v>4</v>
      </c>
      <c r="F13" s="114"/>
      <c r="G13" s="109" t="s">
        <v>79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4" t="s">
        <v>52</v>
      </c>
      <c r="D14" s="75"/>
      <c r="E14" s="113" t="s">
        <v>6</v>
      </c>
      <c r="F14" s="114"/>
      <c r="G14" s="110" t="s">
        <v>66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6" t="s">
        <v>53</v>
      </c>
      <c r="D15" s="75"/>
      <c r="E15" s="117" t="s">
        <v>8</v>
      </c>
      <c r="F15" s="118"/>
      <c r="G15" s="109" t="s">
        <v>80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9" t="s">
        <v>82</v>
      </c>
      <c r="C17" s="120"/>
      <c r="D17" s="120"/>
      <c r="E17" s="120"/>
      <c r="F17" s="120"/>
      <c r="G17" s="120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70</v>
      </c>
      <c r="C21" s="90" t="s">
        <v>16</v>
      </c>
      <c r="D21" s="90">
        <f>1/40*2</f>
        <v>0.05</v>
      </c>
      <c r="E21" s="90" t="s">
        <v>71</v>
      </c>
      <c r="F21" s="91">
        <v>25000</v>
      </c>
      <c r="G21" s="92">
        <f t="shared" ref="G21:G22" si="0">+F21*D21</f>
        <v>1250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72</v>
      </c>
      <c r="C22" s="90" t="s">
        <v>16</v>
      </c>
      <c r="D22" s="90">
        <v>0.05</v>
      </c>
      <c r="E22" s="90" t="s">
        <v>67</v>
      </c>
      <c r="F22" s="91">
        <v>25000</v>
      </c>
      <c r="G22" s="92">
        <f t="shared" si="0"/>
        <v>1250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ht="11.25" customHeight="1" x14ac:dyDescent="0.25">
      <c r="B23" s="16" t="s">
        <v>17</v>
      </c>
      <c r="C23" s="17"/>
      <c r="D23" s="17"/>
      <c r="E23" s="17"/>
      <c r="F23" s="18"/>
      <c r="G23" s="19">
        <f>SUM(G21:G22)</f>
        <v>2500</v>
      </c>
    </row>
    <row r="24" spans="1:255" ht="15.75" customHeight="1" x14ac:dyDescent="0.25">
      <c r="A24" s="5"/>
      <c r="B24" s="13"/>
      <c r="C24" s="14"/>
      <c r="D24" s="14"/>
      <c r="E24" s="14"/>
      <c r="F24" s="15"/>
      <c r="G24" s="15"/>
      <c r="K24" s="66"/>
    </row>
    <row r="25" spans="1:255" ht="12" customHeight="1" x14ac:dyDescent="0.25">
      <c r="A25" s="5"/>
      <c r="B25" s="82" t="s">
        <v>18</v>
      </c>
      <c r="C25" s="83"/>
      <c r="D25" s="84"/>
      <c r="E25" s="84"/>
      <c r="F25" s="85"/>
      <c r="G25" s="86"/>
    </row>
    <row r="26" spans="1:255" ht="24" customHeight="1" x14ac:dyDescent="0.25">
      <c r="A26" s="5"/>
      <c r="B26" s="87" t="s">
        <v>10</v>
      </c>
      <c r="C26" s="88" t="s">
        <v>11</v>
      </c>
      <c r="D26" s="88" t="s">
        <v>12</v>
      </c>
      <c r="E26" s="87" t="s">
        <v>13</v>
      </c>
      <c r="F26" s="88" t="s">
        <v>14</v>
      </c>
      <c r="G26" s="87" t="s">
        <v>15</v>
      </c>
    </row>
    <row r="27" spans="1:255" s="77" customFormat="1" ht="12" customHeight="1" x14ac:dyDescent="0.25">
      <c r="A27" s="73"/>
      <c r="B27" s="89"/>
      <c r="C27" s="90"/>
      <c r="D27" s="90"/>
      <c r="E27" s="90"/>
      <c r="F27" s="91"/>
      <c r="G27" s="92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ht="11.25" customHeight="1" x14ac:dyDescent="0.25">
      <c r="B28" s="16" t="s">
        <v>19</v>
      </c>
      <c r="C28" s="17"/>
      <c r="D28" s="17"/>
      <c r="E28" s="17"/>
      <c r="F28" s="18"/>
      <c r="G28" s="19">
        <f>SUM(G27)</f>
        <v>0</v>
      </c>
    </row>
    <row r="29" spans="1:255" ht="15.75" customHeight="1" x14ac:dyDescent="0.25">
      <c r="A29" s="5"/>
      <c r="B29" s="13"/>
      <c r="C29" s="14"/>
      <c r="D29" s="14"/>
      <c r="E29" s="14"/>
      <c r="F29" s="15"/>
      <c r="G29" s="15"/>
      <c r="K29" s="66"/>
    </row>
    <row r="30" spans="1:255" ht="12" customHeight="1" x14ac:dyDescent="0.25">
      <c r="A30" s="5"/>
      <c r="B30" s="82" t="s">
        <v>20</v>
      </c>
      <c r="C30" s="83"/>
      <c r="D30" s="84"/>
      <c r="E30" s="84"/>
      <c r="F30" s="85"/>
      <c r="G30" s="86"/>
    </row>
    <row r="31" spans="1:255" ht="24" customHeight="1" x14ac:dyDescent="0.25">
      <c r="A31" s="5"/>
      <c r="B31" s="87" t="s">
        <v>10</v>
      </c>
      <c r="C31" s="88" t="s">
        <v>11</v>
      </c>
      <c r="D31" s="88" t="s">
        <v>12</v>
      </c>
      <c r="E31" s="87" t="s">
        <v>13</v>
      </c>
      <c r="F31" s="88" t="s">
        <v>14</v>
      </c>
      <c r="G31" s="87" t="s">
        <v>15</v>
      </c>
    </row>
    <row r="32" spans="1:255" s="77" customFormat="1" ht="12" customHeight="1" x14ac:dyDescent="0.25">
      <c r="A32" s="73"/>
      <c r="B32" s="89"/>
      <c r="C32" s="90"/>
      <c r="D32" s="90"/>
      <c r="E32" s="90"/>
      <c r="F32" s="91"/>
      <c r="G32" s="92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ht="12" customHeight="1" x14ac:dyDescent="0.25">
      <c r="A33" s="33"/>
      <c r="B33" s="67" t="s">
        <v>21</v>
      </c>
      <c r="C33" s="68"/>
      <c r="D33" s="68"/>
      <c r="E33" s="68"/>
      <c r="F33" s="69"/>
      <c r="G33" s="70">
        <f>SUM(G32:G32)</f>
        <v>0</v>
      </c>
    </row>
    <row r="34" spans="1:255" ht="12" customHeight="1" x14ac:dyDescent="0.25">
      <c r="A34" s="33"/>
      <c r="B34" s="13"/>
      <c r="C34" s="14"/>
      <c r="D34" s="14"/>
      <c r="E34" s="14"/>
      <c r="F34" s="15"/>
      <c r="G34" s="15"/>
    </row>
    <row r="35" spans="1:255" ht="12" customHeight="1" x14ac:dyDescent="0.25">
      <c r="A35" s="5"/>
      <c r="B35" s="82" t="s">
        <v>22</v>
      </c>
      <c r="C35" s="83"/>
      <c r="D35" s="84"/>
      <c r="E35" s="84"/>
      <c r="F35" s="85"/>
      <c r="G35" s="86"/>
    </row>
    <row r="36" spans="1:255" ht="24" customHeight="1" x14ac:dyDescent="0.25">
      <c r="A36" s="5"/>
      <c r="B36" s="87" t="s">
        <v>23</v>
      </c>
      <c r="C36" s="88" t="s">
        <v>24</v>
      </c>
      <c r="D36" s="88" t="s">
        <v>25</v>
      </c>
      <c r="E36" s="87" t="s">
        <v>13</v>
      </c>
      <c r="F36" s="88" t="s">
        <v>14</v>
      </c>
      <c r="G36" s="87" t="s">
        <v>15</v>
      </c>
    </row>
    <row r="37" spans="1:255" s="77" customFormat="1" ht="12" customHeight="1" x14ac:dyDescent="0.25">
      <c r="A37" s="73"/>
      <c r="B37" s="89" t="s">
        <v>73</v>
      </c>
      <c r="C37" s="90" t="s">
        <v>74</v>
      </c>
      <c r="D37" s="90">
        <v>4</v>
      </c>
      <c r="E37" s="90" t="s">
        <v>63</v>
      </c>
      <c r="F37" s="91">
        <v>7000</v>
      </c>
      <c r="G37" s="92">
        <f t="shared" ref="G37:G39" si="1">+F37*D37</f>
        <v>28000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s="77" customFormat="1" ht="12" customHeight="1" x14ac:dyDescent="0.25">
      <c r="A38" s="73"/>
      <c r="B38" s="89" t="s">
        <v>75</v>
      </c>
      <c r="C38" s="90" t="s">
        <v>76</v>
      </c>
      <c r="D38" s="90">
        <v>1</v>
      </c>
      <c r="E38" s="90" t="s">
        <v>77</v>
      </c>
      <c r="F38" s="91">
        <v>400</v>
      </c>
      <c r="G38" s="92">
        <f t="shared" si="1"/>
        <v>400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s="77" customFormat="1" ht="12" customHeight="1" x14ac:dyDescent="0.25">
      <c r="A39" s="73"/>
      <c r="B39" s="89" t="s">
        <v>78</v>
      </c>
      <c r="C39" s="90" t="s">
        <v>76</v>
      </c>
      <c r="D39" s="90">
        <v>1</v>
      </c>
      <c r="E39" s="90" t="s">
        <v>77</v>
      </c>
      <c r="F39" s="91">
        <v>420</v>
      </c>
      <c r="G39" s="92">
        <f t="shared" si="1"/>
        <v>420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ht="11.25" customHeight="1" x14ac:dyDescent="0.25">
      <c r="B40" s="16" t="s">
        <v>26</v>
      </c>
      <c r="C40" s="17"/>
      <c r="D40" s="17"/>
      <c r="E40" s="17"/>
      <c r="F40" s="18"/>
      <c r="G40" s="19">
        <f>SUM(G37:G39)</f>
        <v>28820</v>
      </c>
    </row>
    <row r="41" spans="1:255" ht="11.25" customHeight="1" x14ac:dyDescent="0.25">
      <c r="B41" s="13"/>
      <c r="C41" s="14"/>
      <c r="D41" s="14"/>
      <c r="E41" s="20"/>
      <c r="F41" s="15"/>
      <c r="G41" s="15"/>
    </row>
    <row r="42" spans="1:255" ht="12" customHeight="1" x14ac:dyDescent="0.25">
      <c r="A42" s="5"/>
      <c r="B42" s="82" t="s">
        <v>27</v>
      </c>
      <c r="C42" s="83"/>
      <c r="D42" s="84"/>
      <c r="E42" s="84"/>
      <c r="F42" s="85"/>
      <c r="G42" s="86"/>
    </row>
    <row r="43" spans="1:255" ht="24" customHeight="1" x14ac:dyDescent="0.25">
      <c r="A43" s="5"/>
      <c r="B43" s="87" t="s">
        <v>28</v>
      </c>
      <c r="C43" s="88" t="s">
        <v>24</v>
      </c>
      <c r="D43" s="88" t="s">
        <v>25</v>
      </c>
      <c r="E43" s="87" t="s">
        <v>13</v>
      </c>
      <c r="F43" s="88" t="s">
        <v>14</v>
      </c>
      <c r="G43" s="87" t="s">
        <v>15</v>
      </c>
    </row>
    <row r="44" spans="1:255" s="77" customFormat="1" ht="12" customHeight="1" x14ac:dyDescent="0.25">
      <c r="A44" s="73"/>
      <c r="B44" s="89"/>
      <c r="C44" s="90"/>
      <c r="D44" s="90"/>
      <c r="E44" s="90"/>
      <c r="F44" s="91"/>
      <c r="G44" s="92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ht="11.25" customHeight="1" x14ac:dyDescent="0.25">
      <c r="B45" s="16" t="s">
        <v>29</v>
      </c>
      <c r="C45" s="17"/>
      <c r="D45" s="17"/>
      <c r="E45" s="17"/>
      <c r="F45" s="18"/>
      <c r="G45" s="19">
        <f>SUM(G44:G44)</f>
        <v>0</v>
      </c>
    </row>
    <row r="46" spans="1:255" ht="11.25" customHeight="1" x14ac:dyDescent="0.25">
      <c r="B46" s="36"/>
      <c r="C46" s="36"/>
      <c r="D46" s="36"/>
      <c r="E46" s="36"/>
      <c r="F46" s="37"/>
      <c r="G46" s="37"/>
    </row>
    <row r="47" spans="1:255" ht="11.25" customHeight="1" x14ac:dyDescent="0.25">
      <c r="B47" s="38" t="s">
        <v>30</v>
      </c>
      <c r="C47" s="39"/>
      <c r="D47" s="39"/>
      <c r="E47" s="39"/>
      <c r="F47" s="39"/>
      <c r="G47" s="40">
        <f>G23+G28+G33+G40+G45</f>
        <v>31320</v>
      </c>
    </row>
    <row r="48" spans="1:255" ht="11.25" customHeight="1" x14ac:dyDescent="0.25">
      <c r="B48" s="41" t="s">
        <v>31</v>
      </c>
      <c r="C48" s="22"/>
      <c r="D48" s="22"/>
      <c r="E48" s="22"/>
      <c r="F48" s="22"/>
      <c r="G48" s="42">
        <f>G47*0.05</f>
        <v>1566</v>
      </c>
    </row>
    <row r="49" spans="2:7" ht="11.25" customHeight="1" x14ac:dyDescent="0.25">
      <c r="B49" s="43" t="s">
        <v>32</v>
      </c>
      <c r="C49" s="21"/>
      <c r="D49" s="21"/>
      <c r="E49" s="21"/>
      <c r="F49" s="21"/>
      <c r="G49" s="44">
        <f>G48+G47</f>
        <v>32886</v>
      </c>
    </row>
    <row r="50" spans="2:7" ht="11.25" customHeight="1" x14ac:dyDescent="0.25">
      <c r="B50" s="41" t="s">
        <v>33</v>
      </c>
      <c r="C50" s="22"/>
      <c r="D50" s="22"/>
      <c r="E50" s="22"/>
      <c r="F50" s="22"/>
      <c r="G50" s="42">
        <f>G12</f>
        <v>68000</v>
      </c>
    </row>
    <row r="51" spans="2:7" ht="11.25" customHeight="1" x14ac:dyDescent="0.25">
      <c r="B51" s="45" t="s">
        <v>34</v>
      </c>
      <c r="C51" s="46"/>
      <c r="D51" s="46"/>
      <c r="E51" s="46"/>
      <c r="F51" s="46"/>
      <c r="G51" s="47">
        <f>G50-G49</f>
        <v>35114</v>
      </c>
    </row>
    <row r="52" spans="2:7" ht="11.25" customHeight="1" x14ac:dyDescent="0.25">
      <c r="B52" s="34" t="s">
        <v>35</v>
      </c>
      <c r="C52" s="35"/>
      <c r="D52" s="35"/>
      <c r="E52" s="35"/>
      <c r="F52" s="35"/>
      <c r="G52" s="30"/>
    </row>
    <row r="53" spans="2:7" ht="11.25" customHeight="1" thickBot="1" x14ac:dyDescent="0.3">
      <c r="B53" s="48"/>
      <c r="C53" s="35"/>
      <c r="D53" s="35"/>
      <c r="E53" s="35"/>
      <c r="F53" s="35"/>
      <c r="G53" s="30"/>
    </row>
    <row r="54" spans="2:7" ht="11.25" customHeight="1" x14ac:dyDescent="0.25">
      <c r="B54" s="93" t="s">
        <v>59</v>
      </c>
      <c r="C54" s="94"/>
      <c r="D54" s="94"/>
      <c r="E54" s="94"/>
      <c r="F54" s="95"/>
      <c r="G54" s="30"/>
    </row>
    <row r="55" spans="2:7" ht="11.25" customHeight="1" x14ac:dyDescent="0.25">
      <c r="B55" s="102" t="s">
        <v>54</v>
      </c>
      <c r="C55" s="96"/>
      <c r="D55" s="96"/>
      <c r="E55" s="96"/>
      <c r="F55" s="97"/>
      <c r="G55" s="30"/>
    </row>
    <row r="56" spans="2:7" ht="11.25" customHeight="1" x14ac:dyDescent="0.25">
      <c r="B56" s="102" t="s">
        <v>55</v>
      </c>
      <c r="C56" s="96"/>
      <c r="D56" s="96"/>
      <c r="E56" s="96"/>
      <c r="F56" s="97"/>
      <c r="G56" s="30"/>
    </row>
    <row r="57" spans="2:7" ht="11.25" customHeight="1" x14ac:dyDescent="0.25">
      <c r="B57" s="102" t="s">
        <v>56</v>
      </c>
      <c r="C57" s="96"/>
      <c r="D57" s="96"/>
      <c r="E57" s="96"/>
      <c r="F57" s="97"/>
      <c r="G57" s="30"/>
    </row>
    <row r="58" spans="2:7" ht="11.25" customHeight="1" x14ac:dyDescent="0.25">
      <c r="B58" s="102" t="s">
        <v>57</v>
      </c>
      <c r="C58" s="96"/>
      <c r="D58" s="96"/>
      <c r="E58" s="96"/>
      <c r="F58" s="97"/>
      <c r="G58" s="30"/>
    </row>
    <row r="59" spans="2:7" ht="11.25" customHeight="1" x14ac:dyDescent="0.25">
      <c r="B59" s="102" t="s">
        <v>58</v>
      </c>
      <c r="C59" s="96"/>
      <c r="D59" s="96"/>
      <c r="E59" s="96"/>
      <c r="F59" s="97"/>
      <c r="G59" s="30"/>
    </row>
    <row r="60" spans="2:7" ht="11.25" customHeight="1" thickBot="1" x14ac:dyDescent="0.3">
      <c r="B60" s="103" t="s">
        <v>64</v>
      </c>
      <c r="C60" s="98"/>
      <c r="D60" s="98"/>
      <c r="E60" s="98"/>
      <c r="F60" s="99"/>
      <c r="G60" s="30"/>
    </row>
    <row r="61" spans="2:7" ht="11.25" customHeight="1" x14ac:dyDescent="0.25">
      <c r="B61" s="58"/>
      <c r="C61" s="32"/>
      <c r="D61" s="32"/>
      <c r="E61" s="32"/>
      <c r="F61" s="32"/>
      <c r="G61" s="30"/>
    </row>
    <row r="62" spans="2:7" ht="11.25" customHeight="1" thickBot="1" x14ac:dyDescent="0.3">
      <c r="B62" s="111" t="s">
        <v>36</v>
      </c>
      <c r="C62" s="112"/>
      <c r="D62" s="57"/>
      <c r="E62" s="23"/>
      <c r="F62" s="23"/>
      <c r="G62" s="30"/>
    </row>
    <row r="63" spans="2:7" ht="11.25" customHeight="1" x14ac:dyDescent="0.25">
      <c r="B63" s="50" t="s">
        <v>28</v>
      </c>
      <c r="C63" s="24" t="s">
        <v>37</v>
      </c>
      <c r="D63" s="51" t="s">
        <v>38</v>
      </c>
      <c r="E63" s="23"/>
      <c r="F63" s="23"/>
      <c r="G63" s="30"/>
    </row>
    <row r="64" spans="2:7" ht="11.25" customHeight="1" x14ac:dyDescent="0.25">
      <c r="B64" s="52" t="s">
        <v>39</v>
      </c>
      <c r="C64" s="25">
        <f>+G23</f>
        <v>2500</v>
      </c>
      <c r="D64" s="53">
        <f>(C64/C70)</f>
        <v>7.6020190962719697E-2</v>
      </c>
      <c r="E64" s="23"/>
      <c r="F64" s="23"/>
      <c r="G64" s="30"/>
    </row>
    <row r="65" spans="2:7" ht="11.25" customHeight="1" x14ac:dyDescent="0.25">
      <c r="B65" s="52" t="s">
        <v>40</v>
      </c>
      <c r="C65" s="26">
        <v>0</v>
      </c>
      <c r="D65" s="53">
        <v>0</v>
      </c>
      <c r="E65" s="23"/>
      <c r="F65" s="23"/>
      <c r="G65" s="30"/>
    </row>
    <row r="66" spans="2:7" ht="11.25" customHeight="1" x14ac:dyDescent="0.25">
      <c r="B66" s="52" t="s">
        <v>41</v>
      </c>
      <c r="C66" s="25">
        <f>+G33</f>
        <v>0</v>
      </c>
      <c r="D66" s="53">
        <f>(C66/C70)</f>
        <v>0</v>
      </c>
      <c r="E66" s="23"/>
      <c r="F66" s="23"/>
      <c r="G66" s="30"/>
    </row>
    <row r="67" spans="2:7" ht="11.25" customHeight="1" x14ac:dyDescent="0.25">
      <c r="B67" s="52" t="s">
        <v>23</v>
      </c>
      <c r="C67" s="25">
        <f>+G40</f>
        <v>28820</v>
      </c>
      <c r="D67" s="53">
        <f>(C67/C70)</f>
        <v>0.87636076141823271</v>
      </c>
      <c r="E67" s="23"/>
      <c r="F67" s="23"/>
      <c r="G67" s="30"/>
    </row>
    <row r="68" spans="2:7" ht="11.25" customHeight="1" x14ac:dyDescent="0.25">
      <c r="B68" s="52" t="s">
        <v>42</v>
      </c>
      <c r="C68" s="27">
        <f>+G45</f>
        <v>0</v>
      </c>
      <c r="D68" s="53">
        <f>(C68/C70)</f>
        <v>0</v>
      </c>
      <c r="E68" s="29"/>
      <c r="F68" s="29"/>
      <c r="G68" s="30"/>
    </row>
    <row r="69" spans="2:7" ht="11.25" customHeight="1" x14ac:dyDescent="0.25">
      <c r="B69" s="52" t="s">
        <v>43</v>
      </c>
      <c r="C69" s="27">
        <f>+G48</f>
        <v>1566</v>
      </c>
      <c r="D69" s="53">
        <f>(C69/C70)</f>
        <v>4.7619047619047616E-2</v>
      </c>
      <c r="E69" s="29"/>
      <c r="F69" s="29"/>
      <c r="G69" s="30"/>
    </row>
    <row r="70" spans="2:7" ht="11.25" customHeight="1" thickBot="1" x14ac:dyDescent="0.3">
      <c r="B70" s="54" t="s">
        <v>44</v>
      </c>
      <c r="C70" s="55">
        <f>SUM(C64:C69)</f>
        <v>32886</v>
      </c>
      <c r="D70" s="56">
        <f>SUM(D64:D69)</f>
        <v>1</v>
      </c>
      <c r="E70" s="29"/>
      <c r="F70" s="29"/>
      <c r="G70" s="30"/>
    </row>
    <row r="71" spans="2:7" ht="11.25" customHeight="1" x14ac:dyDescent="0.25">
      <c r="B71" s="48"/>
      <c r="C71" s="35"/>
      <c r="D71" s="35"/>
      <c r="E71" s="35"/>
      <c r="F71" s="35"/>
      <c r="G71" s="30"/>
    </row>
    <row r="72" spans="2:7" ht="11.25" customHeight="1" x14ac:dyDescent="0.25">
      <c r="B72" s="49"/>
      <c r="C72" s="35"/>
      <c r="D72" s="35"/>
      <c r="E72" s="35"/>
      <c r="F72" s="35"/>
      <c r="G72" s="30"/>
    </row>
    <row r="73" spans="2:7" ht="11.25" customHeight="1" thickBot="1" x14ac:dyDescent="0.3">
      <c r="B73" s="61"/>
      <c r="C73" s="62" t="s">
        <v>60</v>
      </c>
      <c r="D73" s="63"/>
      <c r="E73" s="64"/>
      <c r="F73" s="28"/>
      <c r="G73" s="30"/>
    </row>
    <row r="74" spans="2:7" ht="11.25" customHeight="1" x14ac:dyDescent="0.25">
      <c r="B74" s="65" t="s">
        <v>49</v>
      </c>
      <c r="C74" s="100">
        <v>30000</v>
      </c>
      <c r="D74" s="100">
        <v>35000</v>
      </c>
      <c r="E74" s="101">
        <v>40000</v>
      </c>
      <c r="F74" s="60"/>
      <c r="G74" s="31"/>
    </row>
    <row r="75" spans="2:7" ht="11.25" customHeight="1" thickBot="1" x14ac:dyDescent="0.3">
      <c r="B75" s="54" t="s">
        <v>61</v>
      </c>
      <c r="C75" s="71">
        <f>(G49/C74)</f>
        <v>1.0962000000000001</v>
      </c>
      <c r="D75" s="71">
        <f>(G49/D74)</f>
        <v>0.93959999999999999</v>
      </c>
      <c r="E75" s="72">
        <f>(G49/E74)</f>
        <v>0.82215000000000005</v>
      </c>
      <c r="F75" s="60"/>
      <c r="G75" s="31"/>
    </row>
    <row r="76" spans="2:7" ht="11.25" customHeight="1" x14ac:dyDescent="0.25">
      <c r="B76" s="59" t="s">
        <v>45</v>
      </c>
      <c r="C76" s="32"/>
      <c r="D76" s="32"/>
      <c r="E76" s="32"/>
      <c r="F76" s="32"/>
      <c r="G76" s="32"/>
    </row>
  </sheetData>
  <mergeCells count="9">
    <mergeCell ref="B62:C6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2023-02-14T13:23:13Z</dcterms:modified>
</cp:coreProperties>
</file>