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60" activeTab="0"/>
  </bookViews>
  <sheets>
    <sheet name="Ovino" sheetId="1" r:id="rId1"/>
  </sheets>
  <definedNames>
    <definedName name="_xlnm.Print_Area" localSheetId="0">'Ovino'!$A$1:$F$57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B2" authorId="0">
      <text>
        <r>
          <rPr>
            <sz val="8"/>
            <rFont val="Tahoma"/>
            <family val="0"/>
          </rPr>
          <t xml:space="preserve">Razas princiales Puqueldón: Texel - Suffolk - Chilote - Mezclas
</t>
        </r>
      </text>
    </comment>
    <comment ref="B34" authorId="0">
      <text>
        <r>
          <rPr>
            <sz val="8"/>
            <rFont val="Tahoma"/>
            <family val="2"/>
          </rPr>
          <t xml:space="preserve">Antibiotico (oxitetraciclina - sulfa)
Antiinflamatorio (Fenilbutazona)
</t>
        </r>
      </text>
    </comment>
  </commentList>
</comments>
</file>

<file path=xl/sharedStrings.xml><?xml version="1.0" encoding="utf-8"?>
<sst xmlns="http://schemas.openxmlformats.org/spreadsheetml/2006/main" count="106" uniqueCount="85">
  <si>
    <t>RUBRO O CULTIVO</t>
  </si>
  <si>
    <t>OVINOS</t>
  </si>
  <si>
    <t xml:space="preserve">RENDIMIENTO:  </t>
  </si>
  <si>
    <t>RAZA</t>
  </si>
  <si>
    <t>CRIOLLO</t>
  </si>
  <si>
    <t>FECHA ESTIMADA  PRECIO VENTA</t>
  </si>
  <si>
    <t>NIVEL TECNOLÓGICO</t>
  </si>
  <si>
    <t>MEDIO</t>
  </si>
  <si>
    <t>REGIÓN</t>
  </si>
  <si>
    <t>LOS LAGOS</t>
  </si>
  <si>
    <t>INGRESO ESPERADO, CON IVA ($)</t>
  </si>
  <si>
    <t>ÁREA</t>
  </si>
  <si>
    <t>CASTRO</t>
  </si>
  <si>
    <t>DESTINO PRODUCCIÓN</t>
  </si>
  <si>
    <t>Mercado interno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</si>
  <si>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</si>
  <si>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</si>
  <si>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</si>
  <si>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</si>
  <si>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</si>
  <si>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</si>
  <si>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</si>
  <si>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</si>
  <si>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</si>
  <si>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</si>
  <si>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sanitario otoño</t>
  </si>
  <si>
    <t>Marzo-Abril</t>
  </si>
  <si>
    <t>Manejo sanitario Primavera (1)</t>
  </si>
  <si>
    <t>Octubre - Noviembre</t>
  </si>
  <si>
    <t>Manejo de encaste</t>
  </si>
  <si>
    <t>Febrero-Marzo</t>
  </si>
  <si>
    <t>Esquila</t>
  </si>
  <si>
    <t>Nov - Diciembre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</si>
  <si>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</si>
  <si>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</si>
  <si>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</si>
  <si>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</si>
  <si>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</si>
  <si>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</si>
  <si>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</si>
  <si>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</si>
  <si>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</si>
  <si>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FARMACOS</t>
  </si>
  <si>
    <t>Vacuna Clostridial</t>
  </si>
  <si>
    <t>otoño y primavera</t>
  </si>
  <si>
    <t>Otoño y primavera</t>
  </si>
  <si>
    <t>ALIMENTACION</t>
  </si>
  <si>
    <t xml:space="preserve">Heno </t>
  </si>
  <si>
    <t>Fardo</t>
  </si>
  <si>
    <t>invierno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</si>
  <si>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</si>
  <si>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</si>
  <si>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</si>
  <si>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</si>
  <si>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</si>
  <si>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</si>
  <si>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</si>
  <si>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</si>
  <si>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</si>
  <si>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</si>
  <si>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3. Precio esperado por ventas corresponde a precio colocado en el domicilio del comprador</t>
  </si>
  <si>
    <t>4. Los insumos aplicados (tipo y cantidad) están referidos al  Área en particular</t>
  </si>
  <si>
    <t>5. El costo de la maquinaria incluye costo del operador, combustible y  arriendo de la maquinaria propiamente tal</t>
  </si>
  <si>
    <t>6. El costo de la mano de obra incluye impuestos e  imposiciones</t>
  </si>
  <si>
    <t>1. Precios de insumos y productos se expresan con IVA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</si>
  <si>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INDAP</t>
    </r>
  </si>
  <si>
    <r>
      <rPr>
        <b/>
        <u val="single"/>
        <sz val="9"/>
        <rFont val="Calibri"/>
        <family val="2"/>
      </rPr>
      <t>Notas</t>
    </r>
    <r>
      <rPr>
        <b/>
        <sz val="9"/>
        <rFont val="Calibri"/>
        <family val="2"/>
      </rPr>
      <t>:</t>
    </r>
  </si>
  <si>
    <t xml:space="preserve">Antiparasiario </t>
  </si>
  <si>
    <t xml:space="preserve">Antiparasitario </t>
  </si>
  <si>
    <t>Grano / concentrado</t>
  </si>
  <si>
    <t>30 días</t>
  </si>
  <si>
    <t xml:space="preserve">Suplementación  Alimenticia Invierno  </t>
  </si>
  <si>
    <r>
      <t xml:space="preserve">COSTOS DIRECTOS DE PRODUCCION POR PLANTEL DE </t>
    </r>
    <r>
      <rPr>
        <b/>
        <i/>
        <sz val="11"/>
        <color indexed="9"/>
        <rFont val="Calibri"/>
        <family val="2"/>
      </rPr>
      <t>30 VIENTRES</t>
    </r>
    <r>
      <rPr>
        <i/>
        <sz val="9"/>
        <color indexed="9"/>
        <rFont val="Calibri"/>
        <family val="2"/>
      </rPr>
      <t xml:space="preserve"> (INCLUYE IVA)</t>
    </r>
  </si>
  <si>
    <t>Frasco  100 cc</t>
  </si>
  <si>
    <t>Fármacos varios</t>
  </si>
  <si>
    <t>Frasco 100 cc</t>
  </si>
  <si>
    <t>Invierno frio prolongado bajo 0</t>
  </si>
  <si>
    <t>CASTRO - DALCAHUE - PUQUELDON</t>
  </si>
  <si>
    <t>PRECIO ESPERADO CABEZA</t>
  </si>
  <si>
    <t>FECHA DE VENTA</t>
  </si>
  <si>
    <t>Dic 2023/Enero 2024</t>
  </si>
  <si>
    <t>SUPLEMENTACION CONCENTRADO</t>
  </si>
  <si>
    <t>sacos</t>
  </si>
  <si>
    <t>junio-julio</t>
  </si>
  <si>
    <t>7. El costo esta en base a pradera natural y/o mejorada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</si>
</sst>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-* #,##0_-;\-* #,##0_-;_-* &quot;-&quot;??_-;_-@_-"/>
    <numFmt numFmtId="181" formatCode="dd/m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0"/>
      <name val="Arial"/>
      <family val="2"/>
    </font>
    <font>
      <b/>
      <sz val="7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8"/>
      <name val="Tahoma"/>
      <family val="0"/>
    </font>
    <font>
      <i/>
      <sz val="9"/>
      <color indexed="9"/>
      <name val="Calibri"/>
      <family val="2"/>
    </font>
    <font>
      <b/>
      <i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33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vertical="center" wrapText="1"/>
    </xf>
    <xf numFmtId="1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0" fontId="6" fillId="0" borderId="0" xfId="49" applyNumberFormat="1" applyFont="1" applyBorder="1" applyAlignment="1">
      <alignment horizontal="right" vertical="center"/>
    </xf>
    <xf numFmtId="180" fontId="6" fillId="0" borderId="0" xfId="49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48" fillId="25" borderId="10" xfId="0" applyFont="1" applyFill="1" applyBorder="1" applyAlignment="1">
      <alignment horizontal="center" vertical="center" wrapText="1"/>
    </xf>
    <xf numFmtId="180" fontId="48" fillId="25" borderId="10" xfId="47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10" xfId="49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80" fontId="6" fillId="0" borderId="10" xfId="49" applyNumberFormat="1" applyFont="1" applyBorder="1" applyAlignment="1">
      <alignment horizontal="right" vertical="center"/>
    </xf>
    <xf numFmtId="180" fontId="49" fillId="25" borderId="10" xfId="47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80" fontId="6" fillId="0" borderId="10" xfId="49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79" fontId="9" fillId="0" borderId="10" xfId="51" applyNumberFormat="1" applyFont="1" applyFill="1" applyBorder="1" applyAlignment="1">
      <alignment horizontal="center" vertical="center"/>
    </xf>
    <xf numFmtId="0" fontId="9" fillId="0" borderId="10" xfId="5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80" fontId="6" fillId="0" borderId="10" xfId="49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76" fontId="9" fillId="0" borderId="10" xfId="5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5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17" fontId="50" fillId="0" borderId="10" xfId="0" applyNumberFormat="1" applyFont="1" applyFill="1" applyBorder="1" applyAlignment="1">
      <alignment horizontal="right" vertical="center"/>
    </xf>
    <xf numFmtId="181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/>
    </xf>
    <xf numFmtId="3" fontId="50" fillId="35" borderId="10" xfId="0" applyNumberFormat="1" applyFont="1" applyFill="1" applyBorder="1" applyAlignment="1">
      <alignment horizontal="right" vertical="center"/>
    </xf>
    <xf numFmtId="176" fontId="9" fillId="35" borderId="10" xfId="0" applyNumberFormat="1" applyFont="1" applyFill="1" applyBorder="1" applyAlignment="1">
      <alignment vertical="center"/>
    </xf>
    <xf numFmtId="180" fontId="9" fillId="36" borderId="10" xfId="47" applyNumberFormat="1" applyFont="1" applyFill="1" applyBorder="1" applyAlignment="1">
      <alignment vertical="center"/>
    </xf>
    <xf numFmtId="0" fontId="10" fillId="35" borderId="10" xfId="0" applyFont="1" applyFill="1" applyBorder="1" applyAlignment="1">
      <alignment horizontal="right" vertical="center"/>
    </xf>
    <xf numFmtId="0" fontId="48" fillId="37" borderId="11" xfId="0" applyFont="1" applyFill="1" applyBorder="1" applyAlignment="1">
      <alignment vertical="center"/>
    </xf>
    <xf numFmtId="0" fontId="49" fillId="37" borderId="12" xfId="0" applyFont="1" applyFill="1" applyBorder="1" applyAlignment="1">
      <alignment horizontal="center" vertical="center"/>
    </xf>
    <xf numFmtId="180" fontId="49" fillId="37" borderId="12" xfId="47" applyNumberFormat="1" applyFont="1" applyFill="1" applyBorder="1" applyAlignment="1">
      <alignment vertical="center"/>
    </xf>
    <xf numFmtId="0" fontId="48" fillId="36" borderId="11" xfId="0" applyFont="1" applyFill="1" applyBorder="1" applyAlignment="1">
      <alignment vertical="center"/>
    </xf>
    <xf numFmtId="0" fontId="49" fillId="36" borderId="12" xfId="0" applyFont="1" applyFill="1" applyBorder="1" applyAlignment="1">
      <alignment horizontal="center" vertical="center"/>
    </xf>
    <xf numFmtId="180" fontId="49" fillId="36" borderId="12" xfId="47" applyNumberFormat="1" applyFont="1" applyFill="1" applyBorder="1" applyAlignment="1">
      <alignment vertical="center"/>
    </xf>
    <xf numFmtId="180" fontId="49" fillId="37" borderId="13" xfId="47" applyNumberFormat="1" applyFont="1" applyFill="1" applyBorder="1" applyAlignment="1">
      <alignment vertical="center"/>
    </xf>
    <xf numFmtId="180" fontId="49" fillId="36" borderId="13" xfId="47" applyNumberFormat="1" applyFont="1" applyFill="1" applyBorder="1" applyAlignment="1">
      <alignment vertical="center"/>
    </xf>
    <xf numFmtId="0" fontId="50" fillId="0" borderId="10" xfId="0" applyFont="1" applyBorder="1" applyAlignment="1">
      <alignment horizontal="right"/>
    </xf>
    <xf numFmtId="0" fontId="49" fillId="25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13" fillId="34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9" fontId="6" fillId="35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4" xfId="50"/>
    <cellStyle name="Millares 6" xfId="51"/>
    <cellStyle name="Currency" xfId="52"/>
    <cellStyle name="Currency [0]" xfId="53"/>
    <cellStyle name="Moneda 2" xfId="54"/>
    <cellStyle name="Neutral" xfId="55"/>
    <cellStyle name="Normal 2" xfId="56"/>
    <cellStyle name="Normal 4" xfId="57"/>
    <cellStyle name="Normal 4 2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zoomScale="140" zoomScaleNormal="140" zoomScalePageLayoutView="0" workbookViewId="0" topLeftCell="A1">
      <selection activeCell="B59" sqref="B59"/>
    </sheetView>
  </sheetViews>
  <sheetFormatPr defaultColWidth="11.421875" defaultRowHeight="15" customHeight="1"/>
  <cols>
    <col min="1" max="1" width="20.28125" style="1" customWidth="1"/>
    <col min="2" max="2" width="12.8515625" style="1" customWidth="1"/>
    <col min="3" max="3" width="13.28125" style="1" customWidth="1"/>
    <col min="4" max="4" width="15.00390625" style="1" customWidth="1"/>
    <col min="5" max="5" width="11.421875" style="1" customWidth="1"/>
    <col min="6" max="6" width="24.7109375" style="1" customWidth="1"/>
    <col min="7" max="7" width="53.7109375" style="1" customWidth="1"/>
    <col min="8" max="16384" width="11.421875" style="1" customWidth="1"/>
  </cols>
  <sheetData>
    <row r="1" spans="1:6" ht="15" customHeight="1">
      <c r="A1" s="45" t="s">
        <v>0</v>
      </c>
      <c r="B1" s="58" t="s">
        <v>1</v>
      </c>
      <c r="C1" s="10"/>
      <c r="D1" s="71" t="s">
        <v>2</v>
      </c>
      <c r="E1" s="71"/>
      <c r="F1" s="73">
        <v>0.95</v>
      </c>
    </row>
    <row r="2" spans="1:7" ht="12">
      <c r="A2" s="46" t="s">
        <v>3</v>
      </c>
      <c r="B2" s="54" t="s">
        <v>4</v>
      </c>
      <c r="C2" s="10"/>
      <c r="D2" s="72" t="s">
        <v>5</v>
      </c>
      <c r="E2" s="72"/>
      <c r="F2" s="50">
        <v>45280</v>
      </c>
      <c r="G2" s="2"/>
    </row>
    <row r="3" spans="1:6" ht="15" customHeight="1">
      <c r="A3" s="46" t="s">
        <v>6</v>
      </c>
      <c r="B3" s="54" t="s">
        <v>7</v>
      </c>
      <c r="C3" s="10"/>
      <c r="D3" s="72" t="s">
        <v>78</v>
      </c>
      <c r="E3" s="72"/>
      <c r="F3" s="51">
        <v>100000</v>
      </c>
    </row>
    <row r="4" spans="1:6" ht="15" customHeight="1">
      <c r="A4" s="46" t="s">
        <v>8</v>
      </c>
      <c r="B4" s="54" t="s">
        <v>9</v>
      </c>
      <c r="C4" s="10"/>
      <c r="D4" s="72" t="s">
        <v>10</v>
      </c>
      <c r="E4" s="72"/>
      <c r="F4" s="55">
        <v>2800000</v>
      </c>
    </row>
    <row r="5" spans="1:7" ht="15" customHeight="1">
      <c r="A5" s="46" t="s">
        <v>11</v>
      </c>
      <c r="B5" s="54" t="s">
        <v>12</v>
      </c>
      <c r="C5" s="10"/>
      <c r="D5" s="72" t="s">
        <v>13</v>
      </c>
      <c r="E5" s="72"/>
      <c r="F5" s="48" t="s">
        <v>14</v>
      </c>
      <c r="G5" s="2"/>
    </row>
    <row r="6" spans="1:7" ht="36">
      <c r="A6" s="46" t="s">
        <v>15</v>
      </c>
      <c r="B6" s="53" t="s">
        <v>77</v>
      </c>
      <c r="C6" s="10"/>
      <c r="D6" s="72" t="s">
        <v>79</v>
      </c>
      <c r="E6" s="72"/>
      <c r="F6" s="49" t="s">
        <v>80</v>
      </c>
      <c r="G6" s="2"/>
    </row>
    <row r="7" spans="1:7" ht="15" customHeight="1">
      <c r="A7" s="46" t="s">
        <v>16</v>
      </c>
      <c r="B7" s="47">
        <v>45036</v>
      </c>
      <c r="C7" s="10"/>
      <c r="D7" s="69" t="s">
        <v>17</v>
      </c>
      <c r="E7" s="69"/>
      <c r="F7" s="67" t="s">
        <v>76</v>
      </c>
      <c r="G7" s="2"/>
    </row>
    <row r="8" spans="1:7" ht="15" customHeight="1">
      <c r="A8" s="8"/>
      <c r="B8" s="9"/>
      <c r="C8" s="10"/>
      <c r="D8" s="10"/>
      <c r="E8" s="10"/>
      <c r="F8" s="11"/>
      <c r="G8" s="2"/>
    </row>
    <row r="9" spans="1:6" ht="15" customHeight="1">
      <c r="A9" s="70" t="s">
        <v>72</v>
      </c>
      <c r="B9" s="70"/>
      <c r="C9" s="70"/>
      <c r="D9" s="70"/>
      <c r="E9" s="70"/>
      <c r="F9" s="70"/>
    </row>
    <row r="10" spans="1:6" ht="15" customHeight="1">
      <c r="A10" s="10"/>
      <c r="B10" s="12"/>
      <c r="C10" s="12"/>
      <c r="D10" s="13"/>
      <c r="E10" s="14"/>
      <c r="F10" s="10"/>
    </row>
    <row r="11" spans="1:6" ht="15" customHeight="1">
      <c r="A11" s="21" t="s">
        <v>18</v>
      </c>
      <c r="B11" s="10"/>
      <c r="C11" s="10"/>
      <c r="D11" s="10"/>
      <c r="E11" s="10"/>
      <c r="F11" s="10"/>
    </row>
    <row r="12" spans="1:6" ht="36">
      <c r="A12" s="22" t="s">
        <v>19</v>
      </c>
      <c r="B12" s="22" t="s">
        <v>20</v>
      </c>
      <c r="C12" s="22" t="s">
        <v>21</v>
      </c>
      <c r="D12" s="22" t="s">
        <v>22</v>
      </c>
      <c r="E12" s="23" t="s">
        <v>23</v>
      </c>
      <c r="F12" s="23" t="s">
        <v>24</v>
      </c>
    </row>
    <row r="13" spans="1:9" ht="15" customHeight="1">
      <c r="A13" s="24" t="s">
        <v>25</v>
      </c>
      <c r="B13" s="40" t="s">
        <v>67</v>
      </c>
      <c r="C13" s="25">
        <v>1</v>
      </c>
      <c r="D13" s="25" t="s">
        <v>26</v>
      </c>
      <c r="E13" s="42">
        <v>35000</v>
      </c>
      <c r="F13" s="56">
        <f>+E13*C13</f>
        <v>35000</v>
      </c>
      <c r="H13" s="3"/>
      <c r="I13" s="3"/>
    </row>
    <row r="14" spans="1:9" ht="15" customHeight="1">
      <c r="A14" s="24" t="s">
        <v>27</v>
      </c>
      <c r="B14" s="40" t="s">
        <v>68</v>
      </c>
      <c r="C14" s="25">
        <v>1</v>
      </c>
      <c r="D14" s="25" t="s">
        <v>28</v>
      </c>
      <c r="E14" s="42">
        <v>35000</v>
      </c>
      <c r="F14" s="56">
        <f>+E14*C14</f>
        <v>35000</v>
      </c>
      <c r="H14" s="3"/>
      <c r="I14" s="3"/>
    </row>
    <row r="15" spans="1:9" ht="19.5" customHeight="1">
      <c r="A15" s="43" t="s">
        <v>71</v>
      </c>
      <c r="B15" s="52" t="s">
        <v>69</v>
      </c>
      <c r="C15" s="25">
        <v>1</v>
      </c>
      <c r="D15" s="25" t="s">
        <v>70</v>
      </c>
      <c r="E15" s="42">
        <v>9000</v>
      </c>
      <c r="F15" s="56">
        <f>E15*9</f>
        <v>81000</v>
      </c>
      <c r="H15" s="3"/>
      <c r="I15" s="3"/>
    </row>
    <row r="16" spans="1:9" ht="19.5" customHeight="1">
      <c r="A16" s="24" t="s">
        <v>29</v>
      </c>
      <c r="B16" s="52" t="s">
        <v>69</v>
      </c>
      <c r="C16" s="25">
        <v>1</v>
      </c>
      <c r="D16" s="25" t="s">
        <v>30</v>
      </c>
      <c r="E16" s="42">
        <v>9000</v>
      </c>
      <c r="F16" s="56">
        <f>E16*4</f>
        <v>36000</v>
      </c>
      <c r="H16" s="3"/>
      <c r="I16" s="3"/>
    </row>
    <row r="17" spans="1:9" ht="15" customHeight="1">
      <c r="A17" s="41" t="s">
        <v>31</v>
      </c>
      <c r="B17" s="40"/>
      <c r="C17" s="44">
        <v>30</v>
      </c>
      <c r="D17" s="25" t="s">
        <v>32</v>
      </c>
      <c r="E17" s="42">
        <v>2000</v>
      </c>
      <c r="F17" s="56">
        <f>+E17*C17</f>
        <v>60000</v>
      </c>
      <c r="H17" s="3"/>
      <c r="I17" s="3"/>
    </row>
    <row r="18" spans="1:6" ht="15" customHeight="1">
      <c r="A18" s="68" t="s">
        <v>33</v>
      </c>
      <c r="B18" s="68"/>
      <c r="C18" s="68"/>
      <c r="D18" s="68"/>
      <c r="E18" s="68"/>
      <c r="F18" s="57">
        <f>SUM(F13:F17)</f>
        <v>247000</v>
      </c>
    </row>
    <row r="19" spans="1:6" ht="15" customHeight="1">
      <c r="A19" s="10"/>
      <c r="B19" s="15"/>
      <c r="C19" s="15"/>
      <c r="D19" s="15"/>
      <c r="E19" s="16"/>
      <c r="F19" s="16"/>
    </row>
    <row r="20" spans="1:6" ht="15" customHeight="1">
      <c r="A20" s="21" t="s">
        <v>34</v>
      </c>
      <c r="B20" s="15"/>
      <c r="C20" s="15"/>
      <c r="D20" s="15"/>
      <c r="E20" s="16"/>
      <c r="F20" s="16"/>
    </row>
    <row r="21" spans="1:11" ht="36">
      <c r="A21" s="22" t="s">
        <v>19</v>
      </c>
      <c r="B21" s="22" t="s">
        <v>20</v>
      </c>
      <c r="C21" s="22" t="s">
        <v>21</v>
      </c>
      <c r="D21" s="22" t="s">
        <v>22</v>
      </c>
      <c r="E21" s="23" t="s">
        <v>23</v>
      </c>
      <c r="F21" s="23" t="s">
        <v>24</v>
      </c>
      <c r="K21" s="4"/>
    </row>
    <row r="22" spans="1:10" ht="15" customHeight="1">
      <c r="A22" s="27"/>
      <c r="B22" s="28"/>
      <c r="C22" s="28"/>
      <c r="D22" s="28"/>
      <c r="E22" s="29"/>
      <c r="F22" s="29"/>
      <c r="J22" s="4"/>
    </row>
    <row r="23" spans="1:11" ht="15" customHeight="1">
      <c r="A23" s="68" t="s">
        <v>35</v>
      </c>
      <c r="B23" s="68"/>
      <c r="C23" s="68"/>
      <c r="D23" s="68"/>
      <c r="E23" s="68"/>
      <c r="F23" s="30"/>
      <c r="K23" s="4"/>
    </row>
    <row r="24" spans="1:10" ht="15" customHeight="1">
      <c r="A24" s="10"/>
      <c r="B24" s="15"/>
      <c r="C24" s="15"/>
      <c r="D24" s="15"/>
      <c r="E24" s="16"/>
      <c r="F24" s="16"/>
      <c r="J24" s="4"/>
    </row>
    <row r="25" spans="1:6" ht="15" customHeight="1">
      <c r="A25" s="21" t="s">
        <v>36</v>
      </c>
      <c r="B25" s="15"/>
      <c r="C25" s="15"/>
      <c r="D25" s="15"/>
      <c r="E25" s="16"/>
      <c r="F25" s="16"/>
    </row>
    <row r="26" spans="1:6" ht="36">
      <c r="A26" s="22" t="s">
        <v>19</v>
      </c>
      <c r="B26" s="22" t="s">
        <v>20</v>
      </c>
      <c r="C26" s="22" t="s">
        <v>21</v>
      </c>
      <c r="D26" s="22" t="s">
        <v>22</v>
      </c>
      <c r="E26" s="23" t="s">
        <v>23</v>
      </c>
      <c r="F26" s="23" t="s">
        <v>24</v>
      </c>
    </row>
    <row r="27" spans="1:11" ht="15" customHeight="1">
      <c r="A27" s="38"/>
      <c r="B27" s="35"/>
      <c r="C27" s="35"/>
      <c r="D27" s="35"/>
      <c r="E27" s="33"/>
      <c r="F27" s="39"/>
      <c r="K27" s="5"/>
    </row>
    <row r="28" spans="1:6" ht="15" customHeight="1">
      <c r="A28" s="68" t="s">
        <v>37</v>
      </c>
      <c r="B28" s="68"/>
      <c r="C28" s="68"/>
      <c r="D28" s="68"/>
      <c r="E28" s="68"/>
      <c r="F28" s="30"/>
    </row>
    <row r="29" spans="1:6" ht="15" customHeight="1">
      <c r="A29" s="10"/>
      <c r="B29" s="15"/>
      <c r="C29" s="15"/>
      <c r="D29" s="15"/>
      <c r="E29" s="16"/>
      <c r="F29" s="16"/>
    </row>
    <row r="30" spans="1:6" ht="15" customHeight="1">
      <c r="A30" s="21" t="s">
        <v>38</v>
      </c>
      <c r="B30" s="15"/>
      <c r="C30" s="15"/>
      <c r="D30" s="15"/>
      <c r="E30" s="16"/>
      <c r="F30" s="16"/>
    </row>
    <row r="31" spans="1:6" ht="36">
      <c r="A31" s="22" t="s">
        <v>39</v>
      </c>
      <c r="B31" s="22" t="s">
        <v>40</v>
      </c>
      <c r="C31" s="22" t="s">
        <v>41</v>
      </c>
      <c r="D31" s="22" t="s">
        <v>22</v>
      </c>
      <c r="E31" s="23" t="s">
        <v>23</v>
      </c>
      <c r="F31" s="23" t="s">
        <v>24</v>
      </c>
    </row>
    <row r="32" spans="1:6" ht="15" customHeight="1">
      <c r="A32" s="31" t="s">
        <v>42</v>
      </c>
      <c r="B32" s="32"/>
      <c r="C32" s="32"/>
      <c r="D32" s="32"/>
      <c r="E32" s="33"/>
      <c r="F32" s="33"/>
    </row>
    <row r="33" spans="1:6" ht="15" customHeight="1">
      <c r="A33" s="24" t="s">
        <v>43</v>
      </c>
      <c r="B33" s="25" t="s">
        <v>73</v>
      </c>
      <c r="C33" s="25">
        <v>1</v>
      </c>
      <c r="D33" s="25" t="s">
        <v>44</v>
      </c>
      <c r="E33" s="26">
        <v>20000</v>
      </c>
      <c r="F33" s="56">
        <f>+E33*C33</f>
        <v>20000</v>
      </c>
    </row>
    <row r="34" spans="1:6" ht="15" customHeight="1">
      <c r="A34" s="24" t="s">
        <v>74</v>
      </c>
      <c r="B34" s="25" t="s">
        <v>75</v>
      </c>
      <c r="C34" s="25">
        <v>3</v>
      </c>
      <c r="D34" s="25" t="s">
        <v>45</v>
      </c>
      <c r="E34" s="26">
        <v>18000</v>
      </c>
      <c r="F34" s="56">
        <f>+E34*C34</f>
        <v>54000</v>
      </c>
    </row>
    <row r="35" spans="1:6" ht="15" customHeight="1">
      <c r="A35" s="34" t="s">
        <v>46</v>
      </c>
      <c r="B35" s="28"/>
      <c r="C35" s="28"/>
      <c r="D35" s="35"/>
      <c r="E35" s="33"/>
      <c r="F35" s="56"/>
    </row>
    <row r="36" spans="1:12" ht="15" customHeight="1">
      <c r="A36" s="24" t="s">
        <v>47</v>
      </c>
      <c r="B36" s="36" t="s">
        <v>48</v>
      </c>
      <c r="C36" s="37">
        <v>25</v>
      </c>
      <c r="D36" s="25" t="s">
        <v>49</v>
      </c>
      <c r="E36" s="26">
        <v>4000</v>
      </c>
      <c r="F36" s="56">
        <f>+E36*C36</f>
        <v>100000</v>
      </c>
      <c r="H36" s="2"/>
      <c r="I36" s="2"/>
      <c r="J36" s="2"/>
      <c r="K36" s="2"/>
      <c r="L36" s="2"/>
    </row>
    <row r="37" spans="1:12" ht="15" customHeight="1">
      <c r="A37" s="68" t="s">
        <v>50</v>
      </c>
      <c r="B37" s="68"/>
      <c r="C37" s="68"/>
      <c r="D37" s="68"/>
      <c r="E37" s="68"/>
      <c r="F37" s="57">
        <f>SUM(F33:F36)</f>
        <v>174000</v>
      </c>
      <c r="H37" s="2"/>
      <c r="I37" s="2"/>
      <c r="J37" s="2"/>
      <c r="K37" s="2"/>
      <c r="L37" s="2"/>
    </row>
    <row r="38" spans="1:12" ht="15" customHeight="1">
      <c r="A38" s="14"/>
      <c r="B38" s="15"/>
      <c r="C38" s="15"/>
      <c r="D38" s="15"/>
      <c r="E38" s="16"/>
      <c r="F38" s="17"/>
      <c r="H38" s="2"/>
      <c r="I38" s="2"/>
      <c r="J38" s="2"/>
      <c r="K38" s="2"/>
      <c r="L38" s="2"/>
    </row>
    <row r="39" spans="1:12" ht="15" customHeight="1">
      <c r="A39" s="21" t="s">
        <v>51</v>
      </c>
      <c r="B39" s="15"/>
      <c r="C39" s="15"/>
      <c r="D39" s="15"/>
      <c r="E39" s="16"/>
      <c r="F39" s="16"/>
      <c r="H39" s="2"/>
      <c r="I39" s="2"/>
      <c r="J39" s="2"/>
      <c r="K39" s="2"/>
      <c r="L39" s="2"/>
    </row>
    <row r="40" spans="1:12" ht="24">
      <c r="A40" s="22" t="s">
        <v>52</v>
      </c>
      <c r="B40" s="22" t="s">
        <v>40</v>
      </c>
      <c r="C40" s="22" t="s">
        <v>41</v>
      </c>
      <c r="D40" s="22" t="s">
        <v>22</v>
      </c>
      <c r="E40" s="23" t="s">
        <v>23</v>
      </c>
      <c r="F40" s="23" t="s">
        <v>24</v>
      </c>
      <c r="H40" s="2"/>
      <c r="I40" s="2"/>
      <c r="J40" s="2"/>
      <c r="K40" s="2"/>
      <c r="L40" s="2"/>
    </row>
    <row r="41" spans="1:12" ht="15" customHeight="1">
      <c r="A41" s="74" t="s">
        <v>81</v>
      </c>
      <c r="B41" s="28" t="s">
        <v>82</v>
      </c>
      <c r="C41" s="28">
        <v>18</v>
      </c>
      <c r="D41" s="28" t="s">
        <v>83</v>
      </c>
      <c r="E41" s="29">
        <v>11500</v>
      </c>
      <c r="F41" s="56">
        <v>207000</v>
      </c>
      <c r="H41" s="6"/>
      <c r="I41" s="6"/>
      <c r="J41" s="6"/>
      <c r="K41" s="6"/>
      <c r="L41" s="6"/>
    </row>
    <row r="42" spans="1:12" ht="15" customHeight="1">
      <c r="A42" s="68" t="s">
        <v>53</v>
      </c>
      <c r="B42" s="68"/>
      <c r="C42" s="68"/>
      <c r="D42" s="68"/>
      <c r="E42" s="68"/>
      <c r="F42" s="30">
        <v>207000</v>
      </c>
      <c r="H42" s="2"/>
      <c r="I42" s="2"/>
      <c r="J42" s="2"/>
      <c r="K42" s="2"/>
      <c r="L42" s="2"/>
    </row>
    <row r="43" spans="1:6" ht="15" customHeight="1">
      <c r="A43" s="14"/>
      <c r="B43" s="15"/>
      <c r="C43" s="15"/>
      <c r="D43" s="15"/>
      <c r="E43" s="16"/>
      <c r="F43" s="17"/>
    </row>
    <row r="44" spans="1:6" ht="15" customHeight="1">
      <c r="A44" s="59" t="s">
        <v>54</v>
      </c>
      <c r="B44" s="60"/>
      <c r="C44" s="60"/>
      <c r="D44" s="60"/>
      <c r="E44" s="61"/>
      <c r="F44" s="65">
        <f>F18+F37+F42</f>
        <v>628000</v>
      </c>
    </row>
    <row r="45" spans="1:6" ht="15" customHeight="1">
      <c r="A45" s="62" t="s">
        <v>55</v>
      </c>
      <c r="B45" s="63"/>
      <c r="C45" s="63"/>
      <c r="D45" s="63"/>
      <c r="E45" s="64"/>
      <c r="F45" s="66">
        <f>F44*0.05</f>
        <v>31400</v>
      </c>
    </row>
    <row r="46" spans="1:10" ht="15" customHeight="1">
      <c r="A46" s="59" t="s">
        <v>56</v>
      </c>
      <c r="B46" s="60"/>
      <c r="C46" s="60"/>
      <c r="D46" s="60"/>
      <c r="E46" s="61"/>
      <c r="F46" s="65">
        <f>F44+F45</f>
        <v>659400</v>
      </c>
      <c r="H46" s="7"/>
      <c r="I46" s="3"/>
      <c r="J46" s="3"/>
    </row>
    <row r="47" spans="1:10" ht="15" customHeight="1">
      <c r="A47" s="62" t="s">
        <v>57</v>
      </c>
      <c r="B47" s="63"/>
      <c r="C47" s="63"/>
      <c r="D47" s="63"/>
      <c r="E47" s="64"/>
      <c r="F47" s="66">
        <f>F4</f>
        <v>2800000</v>
      </c>
      <c r="H47" s="3"/>
      <c r="I47" s="3"/>
      <c r="J47" s="3"/>
    </row>
    <row r="48" spans="1:6" ht="15" customHeight="1">
      <c r="A48" s="59" t="s">
        <v>58</v>
      </c>
      <c r="B48" s="60"/>
      <c r="C48" s="60"/>
      <c r="D48" s="60"/>
      <c r="E48" s="61"/>
      <c r="F48" s="65">
        <f>F47-F46</f>
        <v>2140600</v>
      </c>
    </row>
    <row r="49" spans="1:6" ht="15" customHeight="1">
      <c r="A49" s="18" t="s">
        <v>65</v>
      </c>
      <c r="B49" s="10"/>
      <c r="C49" s="10"/>
      <c r="D49" s="10"/>
      <c r="E49" s="10"/>
      <c r="F49" s="10"/>
    </row>
    <row r="50" spans="1:6" ht="15" customHeight="1">
      <c r="A50" s="18"/>
      <c r="B50" s="10"/>
      <c r="C50" s="10"/>
      <c r="D50" s="10"/>
      <c r="E50" s="10"/>
      <c r="F50" s="10"/>
    </row>
    <row r="51" spans="1:6" ht="15" customHeight="1">
      <c r="A51" s="19" t="s">
        <v>66</v>
      </c>
      <c r="B51" s="10"/>
      <c r="C51" s="10"/>
      <c r="D51" s="10"/>
      <c r="E51" s="10"/>
      <c r="F51" s="10"/>
    </row>
    <row r="52" spans="1:6" ht="15" customHeight="1">
      <c r="A52" s="20" t="s">
        <v>64</v>
      </c>
      <c r="B52" s="10"/>
      <c r="C52" s="10"/>
      <c r="D52" s="10"/>
      <c r="E52" s="10"/>
      <c r="F52" s="10"/>
    </row>
    <row r="53" spans="1:6" ht="15" customHeight="1">
      <c r="A53" s="20" t="s">
        <v>59</v>
      </c>
      <c r="B53" s="10"/>
      <c r="C53" s="10"/>
      <c r="D53" s="10"/>
      <c r="E53" s="10"/>
      <c r="F53" s="10"/>
    </row>
    <row r="54" spans="1:6" ht="15" customHeight="1">
      <c r="A54" s="20" t="s">
        <v>60</v>
      </c>
      <c r="B54" s="10"/>
      <c r="C54" s="10"/>
      <c r="D54" s="10"/>
      <c r="E54" s="10"/>
      <c r="F54" s="10"/>
    </row>
    <row r="55" spans="1:6" ht="15" customHeight="1">
      <c r="A55" s="20" t="s">
        <v>61</v>
      </c>
      <c r="B55" s="10"/>
      <c r="C55" s="10"/>
      <c r="D55" s="10"/>
      <c r="E55" s="10"/>
      <c r="F55" s="10"/>
    </row>
    <row r="56" spans="1:6" ht="15" customHeight="1">
      <c r="A56" s="20" t="s">
        <v>62</v>
      </c>
      <c r="B56" s="10"/>
      <c r="C56" s="10"/>
      <c r="D56" s="10"/>
      <c r="E56" s="10"/>
      <c r="F56" s="10"/>
    </row>
    <row r="57" spans="1:6" ht="15" customHeight="1">
      <c r="A57" s="20" t="s">
        <v>63</v>
      </c>
      <c r="B57" s="10"/>
      <c r="C57" s="10"/>
      <c r="D57" s="10"/>
      <c r="E57" s="10"/>
      <c r="F57" s="10"/>
    </row>
    <row r="58" spans="1:6" ht="15" customHeight="1">
      <c r="A58" s="20" t="s">
        <v>84</v>
      </c>
      <c r="B58" s="10"/>
      <c r="C58" s="10"/>
      <c r="D58" s="10"/>
      <c r="E58" s="10"/>
      <c r="F58" s="10"/>
    </row>
  </sheetData>
  <sheetProtection/>
  <mergeCells count="13">
    <mergeCell ref="D1:E1"/>
    <mergeCell ref="D2:E2"/>
    <mergeCell ref="D3:E3"/>
    <mergeCell ref="D4:E4"/>
    <mergeCell ref="D5:E5"/>
    <mergeCell ref="D6:E6"/>
    <mergeCell ref="A42:E42"/>
    <mergeCell ref="A18:E18"/>
    <mergeCell ref="A28:E28"/>
    <mergeCell ref="A37:E37"/>
    <mergeCell ref="A23:E23"/>
    <mergeCell ref="D7:E7"/>
    <mergeCell ref="A9:F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1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2023-04-20T22:51:40Z</dcterms:modified>
  <cp:category/>
  <cp:version/>
  <cp:contentType/>
  <cp:contentStatus/>
</cp:coreProperties>
</file>