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0" yWindow="0" windowWidth="19200" windowHeight="7050"/>
  </bookViews>
  <sheets>
    <sheet name="DURAZNO CONSERVERO" sheetId="1" r:id="rId1"/>
  </sheets>
  <definedNames>
    <definedName name="_xlnm.Print_Area" localSheetId="0">'DURAZNO CONSERVERO'!$A$1:$G$101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47" i="1" l="1"/>
  <c r="G48" i="1"/>
  <c r="G49" i="1"/>
  <c r="G51" i="1"/>
  <c r="G52" i="1"/>
  <c r="G53" i="1"/>
  <c r="G54" i="1"/>
  <c r="G55" i="1"/>
  <c r="G57" i="1"/>
  <c r="G59" i="1"/>
  <c r="G60" i="1"/>
  <c r="G61" i="1"/>
  <c r="G62" i="1"/>
  <c r="G63" i="1"/>
  <c r="G64" i="1"/>
  <c r="G37" i="1"/>
  <c r="G38" i="1"/>
  <c r="G39" i="1"/>
  <c r="D99" i="1"/>
  <c r="G36" i="1"/>
  <c r="G40" i="1"/>
  <c r="G41" i="1"/>
  <c r="G35" i="1"/>
  <c r="G21" i="1"/>
  <c r="G22" i="1"/>
  <c r="G23" i="1"/>
  <c r="G24" i="1"/>
  <c r="G25" i="1"/>
  <c r="G20" i="1"/>
  <c r="G65" i="1" l="1"/>
  <c r="C92" i="1" s="1"/>
  <c r="G26" i="1"/>
  <c r="C89" i="1" s="1"/>
  <c r="G42" i="1"/>
  <c r="C91" i="1" s="1"/>
  <c r="C93" i="1"/>
  <c r="C90" i="1" l="1"/>
  <c r="G75" i="1"/>
  <c r="G72" i="1" l="1"/>
  <c r="C94" i="1" s="1"/>
  <c r="G74" i="1" l="1"/>
  <c r="D100" i="1" s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<sst xmlns="http://schemas.openxmlformats.org/spreadsheetml/2006/main" count="191" uniqueCount="121">
  <si>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</si>
  <si>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</si>
  <si>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</si>
  <si>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</si>
  <si>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</si>
  <si>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</si>
  <si>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</si>
  <si>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</si>
  <si>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</si>
  <si>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</si>
  <si>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</si>
  <si>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</si>
  <si>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</si>
  <si>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</si>
  <si>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</si>
  <si>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</si>
  <si>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</si>
  <si>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</si>
  <si>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</si>
  <si>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</si>
  <si>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</si>
  <si>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</si>
  <si>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</si>
  <si>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</si>
  <si>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</si>
  <si>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</si>
  <si>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</si>
  <si>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</si>
  <si>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</si>
  <si>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</si>
  <si>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</si>
  <si>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</si>
  <si>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</si>
  <si>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</si>
  <si>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</si>
  <si>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</si>
  <si>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</si>
  <si>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</si>
  <si>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</si>
  <si>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</si>
  <si>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</si>
  <si>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</si>
  <si>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</si>
  <si>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</si>
  <si>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</si>
  <si>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</si>
  <si>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</si>
  <si>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</si>
  <si>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</si>
  <si>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</si>
  <si>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</si>
  <si>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</si>
  <si>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</si>
  <si>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</si>
  <si>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</si>
  <si>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</si>
  <si>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</si>
  <si>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</si>
  <si>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</si>
  <si>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Rastraje</t>
  </si>
  <si>
    <t>kg</t>
  </si>
  <si>
    <t>DURAZNO CONSERVERO</t>
  </si>
  <si>
    <t>Carson, Andross, Dr. Davis</t>
  </si>
  <si>
    <t>Medio-Alto</t>
  </si>
  <si>
    <t>Lib. B. O'Higgins</t>
  </si>
  <si>
    <t>San Vicente</t>
  </si>
  <si>
    <t>TODAS</t>
  </si>
  <si>
    <t>Enero - Febrero</t>
  </si>
  <si>
    <t>Agroindustria</t>
  </si>
  <si>
    <t>Helada, lluvias</t>
  </si>
  <si>
    <t>Poda</t>
  </si>
  <si>
    <t>Junio</t>
  </si>
  <si>
    <t>Raleo</t>
  </si>
  <si>
    <t>Octubre</t>
  </si>
  <si>
    <t>Control de malezas</t>
  </si>
  <si>
    <t>Enero - Diciembre</t>
  </si>
  <si>
    <t xml:space="preserve">Riego </t>
  </si>
  <si>
    <t>Octubre - Mayo</t>
  </si>
  <si>
    <t>Cosecha 80 bins/ha</t>
  </si>
  <si>
    <t>Varios (cercos, conducción, tutores, etc.)</t>
  </si>
  <si>
    <t>Surqueadura, riego</t>
  </si>
  <si>
    <t>Triturar residuos de poda</t>
  </si>
  <si>
    <t>Julio</t>
  </si>
  <si>
    <t>Incorporación de residuos</t>
  </si>
  <si>
    <t>Agosto</t>
  </si>
  <si>
    <t>Cosecha, carro de arrastre</t>
  </si>
  <si>
    <t>Aplicación de pesticidas</t>
  </si>
  <si>
    <t>FERTILIZANTES</t>
  </si>
  <si>
    <t>Marzo - Noviembre</t>
  </si>
  <si>
    <t xml:space="preserve">Mezcla NPK </t>
  </si>
  <si>
    <t>lt</t>
  </si>
  <si>
    <t>FUNGICIDAS</t>
  </si>
  <si>
    <t>Propizol</t>
  </si>
  <si>
    <t>Septiembre</t>
  </si>
  <si>
    <t>Nordox</t>
  </si>
  <si>
    <t>Abril - Agosto</t>
  </si>
  <si>
    <t>Ziram I (reempl. a Ferbam)</t>
  </si>
  <si>
    <t>Julio - Agosto</t>
  </si>
  <si>
    <t>Azufre WP</t>
  </si>
  <si>
    <t>Septiembre - Octubre</t>
  </si>
  <si>
    <t>Tebuconazol</t>
  </si>
  <si>
    <t>Septiembre - Diciembre</t>
  </si>
  <si>
    <t>HERBICIDAS</t>
  </si>
  <si>
    <t>Agosto - Octubre</t>
  </si>
  <si>
    <t>INSECTICIDAS</t>
  </si>
  <si>
    <t>Karate</t>
  </si>
  <si>
    <t>Septiembre - Marzo</t>
  </si>
  <si>
    <t>Citroliv</t>
  </si>
  <si>
    <t>Clorpirifos</t>
  </si>
  <si>
    <t>Punto 70</t>
  </si>
  <si>
    <t>Imidan</t>
  </si>
  <si>
    <t>Zero</t>
  </si>
  <si>
    <t>RENDIMIENTO (KG/ha)</t>
  </si>
  <si>
    <t>PRECIO ESPERADO ($/kg)</t>
  </si>
  <si>
    <t>ESCENARIOS COSTO UNITARIO  ($/kg)</t>
  </si>
  <si>
    <t>Rendimiento  (kg/hà)</t>
  </si>
  <si>
    <t>Costo unitario ($/ kg) (*)</t>
  </si>
  <si>
    <t>Glifosato 480</t>
  </si>
  <si>
    <t>Nitrato Potasio</t>
  </si>
  <si>
    <t>octubre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</si>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</sst>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6" fillId="0" borderId="15"/>
    <xf numFmtId="164" fontId="16" fillId="0" borderId="15" applyFont="0" applyFill="0" applyBorder="0" applyAlignment="0" applyProtection="0"/>
    <xf numFmtId="43" fontId="17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3" fillId="2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6" borderId="15" xfId="0" applyFont="1" applyFill="1" applyBorder="1"/>
    <xf numFmtId="3" fontId="10" fillId="2" borderId="5" xfId="0" applyNumberFormat="1" applyFont="1" applyFill="1" applyBorder="1" applyAlignment="1">
      <alignment vertical="center"/>
    </xf>
    <xf numFmtId="166" fontId="10" fillId="2" borderId="5" xfId="0" applyNumberFormat="1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12" fillId="2" borderId="15" xfId="0" applyFont="1" applyFill="1" applyBorder="1"/>
    <xf numFmtId="49" fontId="0" fillId="2" borderId="15" xfId="0" applyNumberForma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49" fontId="10" fillId="2" borderId="27" xfId="0" applyNumberFormat="1" applyFont="1" applyFill="1" applyBorder="1" applyAlignment="1">
      <alignment vertical="center"/>
    </xf>
    <xf numFmtId="9" fontId="12" fillId="2" borderId="28" xfId="0" applyNumberFormat="1" applyFont="1" applyFill="1" applyBorder="1"/>
    <xf numFmtId="49" fontId="10" fillId="7" borderId="29" xfId="0" applyNumberFormat="1" applyFont="1" applyFill="1" applyBorder="1" applyAlignment="1">
      <alignment vertical="center"/>
    </xf>
    <xf numFmtId="166" fontId="10" fillId="7" borderId="30" xfId="0" applyNumberFormat="1" applyFont="1" applyFill="1" applyBorder="1" applyAlignment="1">
      <alignment vertical="center"/>
    </xf>
    <xf numFmtId="9" fontId="10" fillId="7" borderId="31" xfId="0" applyNumberFormat="1" applyFont="1" applyFill="1" applyBorder="1" applyAlignment="1">
      <alignment vertical="center"/>
    </xf>
    <xf numFmtId="0" fontId="12" fillId="8" borderId="34" xfId="0" applyFont="1" applyFill="1" applyBorder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5" xfId="0" applyNumberFormat="1" applyFont="1" applyFill="1" applyBorder="1" applyAlignment="1">
      <alignment vertical="center"/>
    </xf>
    <xf numFmtId="0" fontId="12" fillId="2" borderId="36" xfId="0" applyFont="1" applyFill="1" applyBorder="1"/>
    <xf numFmtId="0" fontId="12" fillId="2" borderId="37" xfId="0" applyFont="1" applyFill="1" applyBorder="1"/>
    <xf numFmtId="49" fontId="12" fillId="2" borderId="38" xfId="0" applyNumberFormat="1" applyFont="1" applyFill="1" applyBorder="1" applyAlignment="1">
      <alignment vertical="center"/>
    </xf>
    <xf numFmtId="0" fontId="12" fillId="2" borderId="39" xfId="0" applyFont="1" applyFill="1" applyBorder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/>
    <xf numFmtId="0" fontId="12" fillId="2" borderId="42" xfId="0" applyFont="1" applyFill="1" applyBorder="1"/>
    <xf numFmtId="0" fontId="10" fillId="6" borderId="15" xfId="0" applyFont="1" applyFill="1" applyBorder="1" applyAlignment="1">
      <alignment vertical="center"/>
    </xf>
    <xf numFmtId="49" fontId="10" fillId="7" borderId="43" xfId="0" applyNumberFormat="1" applyFont="1" applyFill="1" applyBorder="1" applyAlignment="1">
      <alignment vertical="center"/>
    </xf>
    <xf numFmtId="166" fontId="10" fillId="7" borderId="3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 vertical="center"/>
    </xf>
    <xf numFmtId="165" fontId="14" fillId="2" borderId="15" xfId="0" applyNumberFormat="1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10" fillId="7" borderId="44" xfId="0" applyNumberFormat="1" applyFont="1" applyFill="1" applyBorder="1" applyAlignment="1">
      <alignment vertical="center"/>
    </xf>
    <xf numFmtId="49" fontId="10" fillId="7" borderId="16" xfId="0" applyNumberFormat="1" applyFont="1" applyFill="1" applyBorder="1" applyAlignment="1">
      <alignment horizontal="center" vertical="center"/>
    </xf>
    <xf numFmtId="49" fontId="12" fillId="7" borderId="2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49" fontId="3" fillId="2" borderId="5" xfId="0" applyNumberFormat="1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5" fillId="8" borderId="46" xfId="0" applyNumberFormat="1" applyFont="1" applyFill="1" applyBorder="1" applyAlignment="1">
      <alignment horizontal="center" vertical="center"/>
    </xf>
    <xf numFmtId="49" fontId="15" fillId="8" borderId="47" xfId="0" applyNumberFormat="1" applyFont="1" applyFill="1" applyBorder="1" applyAlignment="1">
      <alignment horizontal="center" vertical="center"/>
    </xf>
    <xf numFmtId="49" fontId="15" fillId="8" borderId="48" xfId="0" applyNumberFormat="1" applyFont="1" applyFill="1" applyBorder="1" applyAlignment="1">
      <alignment horizontal="center" vertical="center"/>
    </xf>
    <xf numFmtId="49" fontId="15" fillId="8" borderId="32" xfId="0" applyNumberFormat="1" applyFont="1" applyFill="1" applyBorder="1" applyAlignment="1">
      <alignment vertical="center"/>
    </xf>
    <xf numFmtId="0" fontId="10" fillId="8" borderId="33" xfId="0" applyFont="1" applyFill="1" applyBorder="1" applyAlignment="1">
      <alignment vertical="center"/>
    </xf>
    <xf numFmtId="0" fontId="3" fillId="2" borderId="5" xfId="0" applyFont="1" applyFill="1" applyBorder="1" applyAlignment="1">
      <alignment wrapText="1"/>
    </xf>
    <xf numFmtId="0" fontId="0" fillId="2" borderId="50" xfId="0" applyFill="1" applyBorder="1"/>
    <xf numFmtId="49" fontId="18" fillId="3" borderId="4" xfId="0" applyNumberFormat="1" applyFont="1" applyFill="1" applyBorder="1" applyAlignment="1">
      <alignment vertical="center" wrapText="1"/>
    </xf>
    <xf numFmtId="3" fontId="19" fillId="0" borderId="45" xfId="0" applyNumberFormat="1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167" fontId="19" fillId="0" borderId="45" xfId="3" applyNumberFormat="1" applyFont="1" applyFill="1" applyBorder="1" applyAlignment="1">
      <alignment horizontal="right"/>
    </xf>
    <xf numFmtId="49" fontId="3" fillId="2" borderId="49" xfId="0" applyNumberFormat="1" applyFont="1" applyFill="1" applyBorder="1" applyAlignment="1">
      <alignment horizontal="left"/>
    </xf>
    <xf numFmtId="49" fontId="3" fillId="2" borderId="51" xfId="0" applyNumberFormat="1" applyFont="1" applyFill="1" applyBorder="1" applyAlignment="1">
      <alignment horizontal="left"/>
    </xf>
    <xf numFmtId="0" fontId="19" fillId="0" borderId="45" xfId="0" applyFont="1" applyFill="1" applyBorder="1" applyAlignment="1">
      <alignment horizontal="right" wrapText="1"/>
    </xf>
    <xf numFmtId="0" fontId="19" fillId="0" borderId="45" xfId="0" applyFont="1" applyFill="1" applyBorder="1" applyAlignment="1">
      <alignment horizontal="right"/>
    </xf>
    <xf numFmtId="17" fontId="19" fillId="0" borderId="45" xfId="0" applyNumberFormat="1" applyFont="1" applyFill="1" applyBorder="1" applyAlignment="1">
      <alignment horizontal="right" wrapText="1"/>
    </xf>
    <xf numFmtId="0" fontId="3" fillId="2" borderId="5" xfId="0" applyFont="1" applyFill="1" applyBorder="1"/>
    <xf numFmtId="0" fontId="0" fillId="2" borderId="1" xfId="0" applyFont="1" applyFill="1" applyBorder="1" applyAlignment="1"/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52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0" fillId="2" borderId="50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0" fontId="0" fillId="0" borderId="15" xfId="0" applyNumberFormat="1" applyFont="1" applyBorder="1" applyAlignment="1"/>
    <xf numFmtId="0" fontId="0" fillId="2" borderId="53" xfId="0" applyFont="1" applyFill="1" applyBorder="1" applyAlignment="1"/>
    <xf numFmtId="49" fontId="5" fillId="3" borderId="54" xfId="0" applyNumberFormat="1" applyFont="1" applyFill="1" applyBorder="1" applyAlignment="1">
      <alignment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vertical="center"/>
    </xf>
    <xf numFmtId="3" fontId="5" fillId="3" borderId="54" xfId="0" applyNumberFormat="1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165" fontId="1" fillId="5" borderId="20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165" fontId="1" fillId="9" borderId="55" xfId="0" applyNumberFormat="1" applyFont="1" applyFill="1" applyBorder="1" applyAlignment="1">
      <alignment vertical="center"/>
    </xf>
  </cellXfs>
  <cellStyles count="4">
    <cellStyle name="Millares" xfId="3" builtinId="3"/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17009</xdr:colOff>
      <xdr:row>0</xdr:row>
      <xdr:rowOff>68036</xdr:rowOff>
    </xdr:from>
    <xdr:to>
      <xdr:col>6</xdr:col>
      <xdr:colOff>1107622</xdr:colOff>
      <xdr:row>6</xdr:row>
      <xdr:rowOff>100120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888" y="68036"/>
          <a:ext cx="6907667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B1" zoomScale="112" zoomScaleNormal="112" workbookViewId="0">
      <selection activeCell="C8" sqref="C8"/>
    </sheetView>
  </sheetViews>
  <sheetFormatPr baseColWidth="10" defaultColWidth="10.85546875" defaultRowHeight="11.25" customHeight="1" x14ac:dyDescent="0.25"/>
  <cols>
    <col min="2" max="2" width="21.42578125" style="1" customWidth="1"/>
    <col min="3" max="3" width="18" style="1" customWidth="1"/>
    <col min="4" max="4" width="14.85546875" style="1" customWidth="1"/>
    <col min="5" max="5" width="14.42578125" style="1" customWidth="1"/>
    <col min="6" max="6" width="18.42578125" style="1" customWidth="1"/>
    <col min="7" max="7" width="17.140625" style="51" customWidth="1"/>
    <col min="8" max="255" width="10.85546875" style="1" customWidth="1"/>
  </cols>
  <sheetData>
    <row r="1" spans="1:221" ht="15" customHeight="1" x14ac:dyDescent="0.25">
      <c r="B1" s="2"/>
      <c r="C1" s="2"/>
      <c r="D1" s="2"/>
      <c r="E1" s="2"/>
      <c r="F1" s="2"/>
      <c r="G1" s="45"/>
    </row>
    <row r="2" spans="1:221" ht="15" customHeight="1" x14ac:dyDescent="0.25">
      <c r="B2" s="2"/>
      <c r="C2" s="2"/>
      <c r="D2" s="2"/>
      <c r="E2" s="2"/>
      <c r="F2" s="2"/>
      <c r="G2" s="45"/>
    </row>
    <row r="3" spans="1:221" ht="15" customHeight="1" x14ac:dyDescent="0.25">
      <c r="B3" s="2"/>
      <c r="C3" s="2"/>
      <c r="D3" s="2"/>
      <c r="E3" s="2"/>
      <c r="F3" s="2"/>
      <c r="G3" s="45"/>
    </row>
    <row r="4" spans="1:221" ht="15" customHeight="1" x14ac:dyDescent="0.25">
      <c r="B4" s="2"/>
      <c r="C4" s="2"/>
      <c r="D4" s="2"/>
      <c r="E4" s="2"/>
      <c r="F4" s="2"/>
      <c r="G4" s="45"/>
    </row>
    <row r="5" spans="1:221" ht="15" customHeight="1" x14ac:dyDescent="0.25">
      <c r="B5" s="2"/>
      <c r="C5" s="2"/>
      <c r="D5" s="2"/>
      <c r="E5" s="2"/>
      <c r="F5" s="2"/>
      <c r="G5" s="45"/>
    </row>
    <row r="6" spans="1:221" ht="15" customHeight="1" x14ac:dyDescent="0.25">
      <c r="B6" s="2"/>
      <c r="C6" s="2"/>
      <c r="D6" s="2"/>
      <c r="E6" s="2"/>
      <c r="F6" s="2"/>
      <c r="G6" s="45"/>
    </row>
    <row r="7" spans="1:221" ht="15" customHeight="1" x14ac:dyDescent="0.25">
      <c r="B7" s="3"/>
      <c r="C7" s="4"/>
      <c r="D7" s="2"/>
      <c r="E7" s="4"/>
      <c r="F7" s="4"/>
      <c r="G7" s="46"/>
    </row>
    <row r="8" spans="1:221" ht="12" customHeight="1" x14ac:dyDescent="0.25">
      <c r="A8" s="65"/>
      <c r="B8" s="66" t="s">
        <v>0</v>
      </c>
      <c r="C8" s="67" t="s">
        <v>61</v>
      </c>
      <c r="D8" s="68"/>
      <c r="E8" s="69" t="s">
        <v>112</v>
      </c>
      <c r="F8" s="70"/>
      <c r="G8" s="67">
        <v>30000</v>
      </c>
    </row>
    <row r="9" spans="1:221" ht="25.5" customHeight="1" x14ac:dyDescent="0.25">
      <c r="A9" s="65"/>
      <c r="B9" s="5" t="s">
        <v>1</v>
      </c>
      <c r="C9" s="71" t="s">
        <v>62</v>
      </c>
      <c r="D9" s="68"/>
      <c r="E9" s="55" t="s">
        <v>2</v>
      </c>
      <c r="F9" s="64"/>
      <c r="G9" s="71" t="s">
        <v>67</v>
      </c>
    </row>
    <row r="10" spans="1:221" ht="18" customHeight="1" x14ac:dyDescent="0.25">
      <c r="A10" s="65"/>
      <c r="B10" s="5" t="s">
        <v>3</v>
      </c>
      <c r="C10" s="71" t="s">
        <v>63</v>
      </c>
      <c r="D10" s="68"/>
      <c r="E10" s="55" t="s">
        <v>113</v>
      </c>
      <c r="F10" s="64"/>
      <c r="G10" s="71">
        <v>340</v>
      </c>
    </row>
    <row r="11" spans="1:221" ht="11.25" customHeight="1" x14ac:dyDescent="0.25">
      <c r="A11" s="65"/>
      <c r="B11" s="5" t="s">
        <v>4</v>
      </c>
      <c r="C11" s="71" t="s">
        <v>64</v>
      </c>
      <c r="D11" s="68"/>
      <c r="E11" s="72" t="s">
        <v>5</v>
      </c>
      <c r="F11" s="73"/>
      <c r="G11" s="71">
        <f>+G10*G8</f>
        <v>10200000</v>
      </c>
    </row>
    <row r="12" spans="1:221" ht="11.25" customHeight="1" x14ac:dyDescent="0.25">
      <c r="A12" s="65"/>
      <c r="B12" s="5" t="s">
        <v>6</v>
      </c>
      <c r="C12" s="74" t="s">
        <v>65</v>
      </c>
      <c r="D12" s="68"/>
      <c r="E12" s="55" t="s">
        <v>7</v>
      </c>
      <c r="F12" s="64"/>
      <c r="G12" s="74" t="s">
        <v>68</v>
      </c>
    </row>
    <row r="13" spans="1:221" ht="15" x14ac:dyDescent="0.25">
      <c r="A13" s="65"/>
      <c r="B13" s="5" t="s">
        <v>8</v>
      </c>
      <c r="C13" s="75" t="s">
        <v>66</v>
      </c>
      <c r="D13" s="68"/>
      <c r="E13" s="55" t="s">
        <v>9</v>
      </c>
      <c r="F13" s="64"/>
      <c r="G13" s="75" t="s">
        <v>67</v>
      </c>
    </row>
    <row r="14" spans="1:221" ht="25.5" customHeight="1" x14ac:dyDescent="0.25">
      <c r="A14" s="65"/>
      <c r="B14" s="5" t="s">
        <v>10</v>
      </c>
      <c r="C14" s="76" t="s">
        <v>71</v>
      </c>
      <c r="D14" s="68"/>
      <c r="E14" s="56" t="s">
        <v>11</v>
      </c>
      <c r="F14" s="77"/>
      <c r="G14" s="76" t="s">
        <v>69</v>
      </c>
    </row>
    <row r="15" spans="1:221" s="84" customFormat="1" ht="12" customHeight="1" x14ac:dyDescent="0.25">
      <c r="A15" s="78"/>
      <c r="B15" s="6"/>
      <c r="C15" s="79"/>
      <c r="D15" s="80"/>
      <c r="E15" s="81"/>
      <c r="F15" s="81"/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</row>
    <row r="16" spans="1:221" s="84" customFormat="1" ht="12" customHeight="1" x14ac:dyDescent="0.25">
      <c r="A16" s="85"/>
      <c r="B16" s="57" t="s">
        <v>12</v>
      </c>
      <c r="C16" s="58"/>
      <c r="D16" s="58"/>
      <c r="E16" s="58"/>
      <c r="F16" s="58"/>
      <c r="G16" s="58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</row>
    <row r="17" spans="1:255" s="84" customFormat="1" ht="12" customHeight="1" x14ac:dyDescent="0.25">
      <c r="A17" s="78"/>
      <c r="B17" s="86"/>
      <c r="C17" s="7"/>
      <c r="D17" s="7"/>
      <c r="E17" s="7"/>
      <c r="F17" s="87"/>
      <c r="G17" s="47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</row>
    <row r="18" spans="1:255" s="84" customFormat="1" ht="12" customHeight="1" x14ac:dyDescent="0.25">
      <c r="A18" s="88"/>
      <c r="B18" s="89" t="s">
        <v>13</v>
      </c>
      <c r="C18" s="90"/>
      <c r="D18" s="91"/>
      <c r="E18" s="91"/>
      <c r="F18" s="92"/>
      <c r="G18" s="9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</row>
    <row r="19" spans="1:255" s="84" customFormat="1" ht="24" customHeight="1" x14ac:dyDescent="0.25">
      <c r="A19" s="88"/>
      <c r="B19" s="94" t="s">
        <v>14</v>
      </c>
      <c r="C19" s="95" t="s">
        <v>15</v>
      </c>
      <c r="D19" s="95" t="s">
        <v>16</v>
      </c>
      <c r="E19" s="94" t="s">
        <v>17</v>
      </c>
      <c r="F19" s="95" t="s">
        <v>18</v>
      </c>
      <c r="G19" s="94" t="s">
        <v>19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12" customHeight="1" x14ac:dyDescent="0.25">
      <c r="A20" s="65"/>
      <c r="B20" s="96" t="s">
        <v>70</v>
      </c>
      <c r="C20" s="97" t="s">
        <v>20</v>
      </c>
      <c r="D20" s="97">
        <v>25</v>
      </c>
      <c r="E20" s="97" t="s">
        <v>71</v>
      </c>
      <c r="F20" s="98">
        <v>25000</v>
      </c>
      <c r="G20" s="99">
        <f>D20*F20</f>
        <v>625000</v>
      </c>
    </row>
    <row r="21" spans="1:255" ht="12" customHeight="1" x14ac:dyDescent="0.25">
      <c r="A21" s="65"/>
      <c r="B21" s="96" t="s">
        <v>72</v>
      </c>
      <c r="C21" s="97" t="s">
        <v>20</v>
      </c>
      <c r="D21" s="97">
        <v>20</v>
      </c>
      <c r="E21" s="97" t="s">
        <v>73</v>
      </c>
      <c r="F21" s="98">
        <v>25000</v>
      </c>
      <c r="G21" s="99">
        <f t="shared" ref="G21:G25" si="0">D21*F21</f>
        <v>500000</v>
      </c>
    </row>
    <row r="22" spans="1:255" ht="12" customHeight="1" x14ac:dyDescent="0.25">
      <c r="A22" s="65"/>
      <c r="B22" s="96" t="s">
        <v>74</v>
      </c>
      <c r="C22" s="97" t="s">
        <v>20</v>
      </c>
      <c r="D22" s="97">
        <v>2</v>
      </c>
      <c r="E22" s="97" t="s">
        <v>75</v>
      </c>
      <c r="F22" s="98">
        <v>25000</v>
      </c>
      <c r="G22" s="99">
        <f t="shared" si="0"/>
        <v>50000</v>
      </c>
    </row>
    <row r="23" spans="1:255" ht="12" customHeight="1" x14ac:dyDescent="0.25">
      <c r="A23" s="65"/>
      <c r="B23" s="96" t="s">
        <v>76</v>
      </c>
      <c r="C23" s="97" t="s">
        <v>20</v>
      </c>
      <c r="D23" s="97">
        <v>7</v>
      </c>
      <c r="E23" s="97" t="s">
        <v>77</v>
      </c>
      <c r="F23" s="98">
        <v>25000</v>
      </c>
      <c r="G23" s="99">
        <f t="shared" si="0"/>
        <v>175000</v>
      </c>
    </row>
    <row r="24" spans="1:255" ht="12" customHeight="1" x14ac:dyDescent="0.25">
      <c r="A24" s="65"/>
      <c r="B24" s="96" t="s">
        <v>78</v>
      </c>
      <c r="C24" s="97" t="s">
        <v>20</v>
      </c>
      <c r="D24" s="97">
        <v>32</v>
      </c>
      <c r="E24" s="97" t="s">
        <v>67</v>
      </c>
      <c r="F24" s="98">
        <v>30000</v>
      </c>
      <c r="G24" s="99">
        <f t="shared" si="0"/>
        <v>960000</v>
      </c>
    </row>
    <row r="25" spans="1:255" ht="25.5" x14ac:dyDescent="0.25">
      <c r="A25" s="65"/>
      <c r="B25" s="100" t="s">
        <v>79</v>
      </c>
      <c r="C25" s="97" t="s">
        <v>20</v>
      </c>
      <c r="D25" s="97">
        <v>10</v>
      </c>
      <c r="E25" s="97" t="s">
        <v>75</v>
      </c>
      <c r="F25" s="98">
        <v>25000</v>
      </c>
      <c r="G25" s="99">
        <f t="shared" si="0"/>
        <v>250000</v>
      </c>
    </row>
    <row r="26" spans="1:255" s="84" customFormat="1" ht="11.25" customHeight="1" x14ac:dyDescent="0.25">
      <c r="A26" s="83"/>
      <c r="B26" s="101" t="s">
        <v>21</v>
      </c>
      <c r="C26" s="102"/>
      <c r="D26" s="102"/>
      <c r="E26" s="102"/>
      <c r="F26" s="103"/>
      <c r="G26" s="104">
        <f>G20+G21+G22+G23+G24+G25</f>
        <v>2560000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</row>
    <row r="27" spans="1:255" s="84" customFormat="1" ht="15.75" customHeight="1" x14ac:dyDescent="0.25">
      <c r="A27" s="88"/>
      <c r="B27" s="105"/>
      <c r="C27" s="106"/>
      <c r="D27" s="106"/>
      <c r="E27" s="106"/>
      <c r="F27" s="107"/>
      <c r="G27" s="107"/>
      <c r="H27" s="83"/>
      <c r="I27" s="83"/>
      <c r="J27" s="83"/>
      <c r="K27" s="108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</row>
    <row r="28" spans="1:255" s="84" customFormat="1" ht="12" customHeight="1" x14ac:dyDescent="0.25">
      <c r="A28" s="88"/>
      <c r="B28" s="89" t="s">
        <v>22</v>
      </c>
      <c r="C28" s="90"/>
      <c r="D28" s="91"/>
      <c r="E28" s="91"/>
      <c r="F28" s="92"/>
      <c r="G28" s="9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</row>
    <row r="29" spans="1:255" s="84" customFormat="1" ht="24" customHeight="1" x14ac:dyDescent="0.25">
      <c r="A29" s="88"/>
      <c r="B29" s="94" t="s">
        <v>14</v>
      </c>
      <c r="C29" s="95" t="s">
        <v>15</v>
      </c>
      <c r="D29" s="95" t="s">
        <v>16</v>
      </c>
      <c r="E29" s="94" t="s">
        <v>57</v>
      </c>
      <c r="F29" s="95" t="s">
        <v>18</v>
      </c>
      <c r="G29" s="94" t="s">
        <v>19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</row>
    <row r="30" spans="1:255" ht="12" customHeight="1" x14ac:dyDescent="0.25">
      <c r="A30" s="65"/>
      <c r="B30" s="96"/>
      <c r="C30" s="97" t="s">
        <v>57</v>
      </c>
      <c r="D30" s="97" t="s">
        <v>57</v>
      </c>
      <c r="E30" s="97" t="s">
        <v>57</v>
      </c>
      <c r="F30" s="98" t="s">
        <v>57</v>
      </c>
      <c r="G30" s="99"/>
    </row>
    <row r="31" spans="1:255" s="84" customFormat="1" ht="11.25" customHeight="1" x14ac:dyDescent="0.25">
      <c r="A31" s="83"/>
      <c r="B31" s="101" t="s">
        <v>23</v>
      </c>
      <c r="C31" s="102"/>
      <c r="D31" s="102"/>
      <c r="E31" s="102"/>
      <c r="F31" s="103"/>
      <c r="G31" s="104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</row>
    <row r="32" spans="1:255" s="84" customFormat="1" ht="15.75" customHeight="1" x14ac:dyDescent="0.25">
      <c r="A32" s="88"/>
      <c r="B32" s="105"/>
      <c r="C32" s="106"/>
      <c r="D32" s="106"/>
      <c r="E32" s="106"/>
      <c r="F32" s="107"/>
      <c r="G32" s="107"/>
      <c r="H32" s="83"/>
      <c r="I32" s="83"/>
      <c r="J32" s="83"/>
      <c r="K32" s="108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</row>
    <row r="33" spans="1:255" s="84" customFormat="1" ht="12" customHeight="1" x14ac:dyDescent="0.25">
      <c r="A33" s="88"/>
      <c r="B33" s="89" t="s">
        <v>24</v>
      </c>
      <c r="C33" s="90"/>
      <c r="D33" s="91"/>
      <c r="E33" s="91"/>
      <c r="F33" s="92"/>
      <c r="G33" s="9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</row>
    <row r="34" spans="1:255" s="84" customFormat="1" ht="24" customHeight="1" x14ac:dyDescent="0.25">
      <c r="A34" s="88"/>
      <c r="B34" s="94" t="s">
        <v>14</v>
      </c>
      <c r="C34" s="95" t="s">
        <v>15</v>
      </c>
      <c r="D34" s="95" t="s">
        <v>16</v>
      </c>
      <c r="E34" s="94" t="s">
        <v>17</v>
      </c>
      <c r="F34" s="95" t="s">
        <v>18</v>
      </c>
      <c r="G34" s="94" t="s">
        <v>19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</row>
    <row r="35" spans="1:255" ht="12" customHeight="1" x14ac:dyDescent="0.25">
      <c r="A35" s="65"/>
      <c r="B35" s="96" t="s">
        <v>80</v>
      </c>
      <c r="C35" s="97" t="s">
        <v>25</v>
      </c>
      <c r="D35" s="97">
        <v>0.1</v>
      </c>
      <c r="E35" s="97" t="s">
        <v>77</v>
      </c>
      <c r="F35" s="98">
        <v>370000</v>
      </c>
      <c r="G35" s="99">
        <f>D35*F35</f>
        <v>37000</v>
      </c>
    </row>
    <row r="36" spans="1:255" ht="12" customHeight="1" x14ac:dyDescent="0.25">
      <c r="A36" s="65"/>
      <c r="B36" s="96" t="s">
        <v>74</v>
      </c>
      <c r="C36" s="97" t="s">
        <v>25</v>
      </c>
      <c r="D36" s="97">
        <v>0.25</v>
      </c>
      <c r="E36" s="97" t="s">
        <v>75</v>
      </c>
      <c r="F36" s="98">
        <v>300000</v>
      </c>
      <c r="G36" s="99">
        <f t="shared" ref="G36:G41" si="1">D36*F36</f>
        <v>75000</v>
      </c>
    </row>
    <row r="37" spans="1:255" ht="12" customHeight="1" x14ac:dyDescent="0.25">
      <c r="A37" s="65"/>
      <c r="B37" s="96" t="s">
        <v>81</v>
      </c>
      <c r="C37" s="97" t="s">
        <v>25</v>
      </c>
      <c r="D37" s="97">
        <v>0.33</v>
      </c>
      <c r="E37" s="97" t="s">
        <v>82</v>
      </c>
      <c r="F37" s="98">
        <v>110000</v>
      </c>
      <c r="G37" s="99">
        <f t="shared" si="1"/>
        <v>36300</v>
      </c>
    </row>
    <row r="38" spans="1:255" ht="12" customHeight="1" x14ac:dyDescent="0.25">
      <c r="A38" s="65"/>
      <c r="B38" s="96" t="s">
        <v>83</v>
      </c>
      <c r="C38" s="97" t="s">
        <v>25</v>
      </c>
      <c r="D38" s="97">
        <v>0.33</v>
      </c>
      <c r="E38" s="97" t="s">
        <v>84</v>
      </c>
      <c r="F38" s="98">
        <v>85000</v>
      </c>
      <c r="G38" s="99">
        <f t="shared" si="1"/>
        <v>28050</v>
      </c>
    </row>
    <row r="39" spans="1:255" ht="12" customHeight="1" x14ac:dyDescent="0.25">
      <c r="A39" s="65"/>
      <c r="B39" s="96" t="s">
        <v>85</v>
      </c>
      <c r="C39" s="97" t="s">
        <v>25</v>
      </c>
      <c r="D39" s="97">
        <v>6</v>
      </c>
      <c r="E39" s="97" t="s">
        <v>67</v>
      </c>
      <c r="F39" s="98">
        <v>45000</v>
      </c>
      <c r="G39" s="99">
        <f t="shared" si="1"/>
        <v>270000</v>
      </c>
    </row>
    <row r="40" spans="1:255" ht="12" customHeight="1" x14ac:dyDescent="0.25">
      <c r="A40" s="65"/>
      <c r="B40" s="96" t="s">
        <v>86</v>
      </c>
      <c r="C40" s="97" t="s">
        <v>25</v>
      </c>
      <c r="D40" s="97">
        <v>10</v>
      </c>
      <c r="E40" s="97" t="s">
        <v>75</v>
      </c>
      <c r="F40" s="98">
        <v>45000</v>
      </c>
      <c r="G40" s="99">
        <f t="shared" si="1"/>
        <v>450000</v>
      </c>
    </row>
    <row r="41" spans="1:255" ht="12" customHeight="1" x14ac:dyDescent="0.25">
      <c r="A41" s="65"/>
      <c r="B41" s="96" t="s">
        <v>59</v>
      </c>
      <c r="C41" s="97" t="s">
        <v>25</v>
      </c>
      <c r="D41" s="97">
        <v>0.5</v>
      </c>
      <c r="E41" s="97" t="s">
        <v>75</v>
      </c>
      <c r="F41" s="98">
        <v>90000</v>
      </c>
      <c r="G41" s="99">
        <f t="shared" si="1"/>
        <v>45000</v>
      </c>
    </row>
    <row r="42" spans="1:255" s="84" customFormat="1" ht="12" customHeight="1" x14ac:dyDescent="0.25">
      <c r="A42" s="109"/>
      <c r="B42" s="110" t="s">
        <v>26</v>
      </c>
      <c r="C42" s="111"/>
      <c r="D42" s="111"/>
      <c r="E42" s="111"/>
      <c r="F42" s="112"/>
      <c r="G42" s="113">
        <f>SUM(G35:G41)</f>
        <v>941350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</row>
    <row r="43" spans="1:255" s="84" customFormat="1" ht="12" customHeight="1" x14ac:dyDescent="0.25">
      <c r="A43" s="109"/>
      <c r="B43" s="105"/>
      <c r="C43" s="106"/>
      <c r="D43" s="106"/>
      <c r="E43" s="106"/>
      <c r="F43" s="107"/>
      <c r="G43" s="107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</row>
    <row r="44" spans="1:255" s="84" customFormat="1" ht="12" customHeight="1" x14ac:dyDescent="0.25">
      <c r="A44" s="88"/>
      <c r="B44" s="89" t="s">
        <v>27</v>
      </c>
      <c r="C44" s="90"/>
      <c r="D44" s="91"/>
      <c r="E44" s="91"/>
      <c r="F44" s="92"/>
      <c r="G44" s="9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</row>
    <row r="45" spans="1:255" s="84" customFormat="1" ht="24" customHeight="1" x14ac:dyDescent="0.25">
      <c r="A45" s="88"/>
      <c r="B45" s="94" t="s">
        <v>28</v>
      </c>
      <c r="C45" s="95" t="s">
        <v>29</v>
      </c>
      <c r="D45" s="95" t="s">
        <v>30</v>
      </c>
      <c r="E45" s="94" t="s">
        <v>17</v>
      </c>
      <c r="F45" s="95" t="s">
        <v>18</v>
      </c>
      <c r="G45" s="94" t="s">
        <v>19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</row>
    <row r="46" spans="1:255" ht="12" customHeight="1" x14ac:dyDescent="0.25">
      <c r="A46" s="65"/>
      <c r="B46" s="114" t="s">
        <v>87</v>
      </c>
      <c r="C46" s="97"/>
      <c r="D46" s="97"/>
      <c r="E46" s="97"/>
      <c r="F46" s="98"/>
      <c r="G46" s="99"/>
    </row>
    <row r="47" spans="1:255" ht="12" customHeight="1" x14ac:dyDescent="0.25">
      <c r="A47" s="65"/>
      <c r="B47" s="96" t="s">
        <v>58</v>
      </c>
      <c r="C47" s="97" t="s">
        <v>60</v>
      </c>
      <c r="D47" s="97">
        <v>250</v>
      </c>
      <c r="E47" s="97" t="s">
        <v>88</v>
      </c>
      <c r="F47" s="98">
        <v>1200</v>
      </c>
      <c r="G47" s="99">
        <f t="shared" ref="G47:G64" si="2">D47*F47</f>
        <v>300000</v>
      </c>
    </row>
    <row r="48" spans="1:255" ht="12" customHeight="1" x14ac:dyDescent="0.25">
      <c r="A48" s="65"/>
      <c r="B48" s="96" t="s">
        <v>89</v>
      </c>
      <c r="C48" s="97" t="s">
        <v>60</v>
      </c>
      <c r="D48" s="97">
        <v>250</v>
      </c>
      <c r="E48" s="97" t="s">
        <v>88</v>
      </c>
      <c r="F48" s="98">
        <v>1157</v>
      </c>
      <c r="G48" s="99">
        <f t="shared" si="2"/>
        <v>289250</v>
      </c>
    </row>
    <row r="49" spans="1:7" ht="12" customHeight="1" x14ac:dyDescent="0.25">
      <c r="A49" s="65"/>
      <c r="B49" s="96" t="s">
        <v>118</v>
      </c>
      <c r="C49" s="97" t="s">
        <v>90</v>
      </c>
      <c r="D49" s="97">
        <v>200</v>
      </c>
      <c r="E49" s="97" t="s">
        <v>119</v>
      </c>
      <c r="F49" s="98">
        <v>1920</v>
      </c>
      <c r="G49" s="99">
        <f t="shared" si="2"/>
        <v>384000</v>
      </c>
    </row>
    <row r="50" spans="1:7" ht="12" customHeight="1" x14ac:dyDescent="0.25">
      <c r="A50" s="65"/>
      <c r="B50" s="114" t="s">
        <v>91</v>
      </c>
      <c r="C50" s="97"/>
      <c r="D50" s="97"/>
      <c r="E50" s="97"/>
      <c r="F50" s="98"/>
      <c r="G50" s="99"/>
    </row>
    <row r="51" spans="1:7" ht="12" customHeight="1" x14ac:dyDescent="0.25">
      <c r="A51" s="65"/>
      <c r="B51" s="96" t="s">
        <v>92</v>
      </c>
      <c r="C51" s="97" t="s">
        <v>90</v>
      </c>
      <c r="D51" s="97">
        <v>1</v>
      </c>
      <c r="E51" s="97" t="s">
        <v>93</v>
      </c>
      <c r="F51" s="98">
        <v>30000</v>
      </c>
      <c r="G51" s="99">
        <f t="shared" si="2"/>
        <v>30000</v>
      </c>
    </row>
    <row r="52" spans="1:7" ht="12" customHeight="1" x14ac:dyDescent="0.25">
      <c r="A52" s="65"/>
      <c r="B52" s="96" t="s">
        <v>94</v>
      </c>
      <c r="C52" s="97" t="s">
        <v>60</v>
      </c>
      <c r="D52" s="97">
        <v>15</v>
      </c>
      <c r="E52" s="97" t="s">
        <v>95</v>
      </c>
      <c r="F52" s="98">
        <v>18000</v>
      </c>
      <c r="G52" s="99">
        <f t="shared" si="2"/>
        <v>270000</v>
      </c>
    </row>
    <row r="53" spans="1:7" ht="12" customHeight="1" x14ac:dyDescent="0.25">
      <c r="A53" s="65"/>
      <c r="B53" s="96" t="s">
        <v>96</v>
      </c>
      <c r="C53" s="97" t="s">
        <v>60</v>
      </c>
      <c r="D53" s="97">
        <v>2</v>
      </c>
      <c r="E53" s="97" t="s">
        <v>97</v>
      </c>
      <c r="F53" s="98">
        <v>14000</v>
      </c>
      <c r="G53" s="99">
        <f t="shared" si="2"/>
        <v>28000</v>
      </c>
    </row>
    <row r="54" spans="1:7" ht="12" customHeight="1" x14ac:dyDescent="0.25">
      <c r="A54" s="65"/>
      <c r="B54" s="96" t="s">
        <v>98</v>
      </c>
      <c r="C54" s="97" t="s">
        <v>60</v>
      </c>
      <c r="D54" s="97">
        <v>12</v>
      </c>
      <c r="E54" s="97" t="s">
        <v>99</v>
      </c>
      <c r="F54" s="98">
        <v>5000</v>
      </c>
      <c r="G54" s="99">
        <f t="shared" si="2"/>
        <v>60000</v>
      </c>
    </row>
    <row r="55" spans="1:7" ht="12" customHeight="1" x14ac:dyDescent="0.25">
      <c r="A55" s="65"/>
      <c r="B55" s="96" t="s">
        <v>100</v>
      </c>
      <c r="C55" s="97" t="s">
        <v>90</v>
      </c>
      <c r="D55" s="97">
        <v>1</v>
      </c>
      <c r="E55" s="97" t="s">
        <v>101</v>
      </c>
      <c r="F55" s="98">
        <v>70000</v>
      </c>
      <c r="G55" s="99">
        <f t="shared" si="2"/>
        <v>70000</v>
      </c>
    </row>
    <row r="56" spans="1:7" ht="12" customHeight="1" x14ac:dyDescent="0.25">
      <c r="A56" s="65"/>
      <c r="B56" s="114" t="s">
        <v>102</v>
      </c>
      <c r="C56" s="97"/>
      <c r="D56" s="97"/>
      <c r="E56" s="97"/>
      <c r="F56" s="98"/>
      <c r="G56" s="99"/>
    </row>
    <row r="57" spans="1:7" ht="12" customHeight="1" x14ac:dyDescent="0.25">
      <c r="A57" s="65"/>
      <c r="B57" s="96" t="s">
        <v>117</v>
      </c>
      <c r="C57" s="97" t="s">
        <v>90</v>
      </c>
      <c r="D57" s="97">
        <v>6</v>
      </c>
      <c r="E57" s="97" t="s">
        <v>103</v>
      </c>
      <c r="F57" s="98">
        <v>12000</v>
      </c>
      <c r="G57" s="99">
        <f t="shared" si="2"/>
        <v>72000</v>
      </c>
    </row>
    <row r="58" spans="1:7" ht="12" customHeight="1" x14ac:dyDescent="0.25">
      <c r="A58" s="65"/>
      <c r="B58" s="114" t="s">
        <v>104</v>
      </c>
      <c r="C58" s="97"/>
      <c r="D58" s="97"/>
      <c r="E58" s="97"/>
      <c r="F58" s="98"/>
      <c r="G58" s="99"/>
    </row>
    <row r="59" spans="1:7" ht="12" customHeight="1" x14ac:dyDescent="0.25">
      <c r="A59" s="65"/>
      <c r="B59" s="96" t="s">
        <v>105</v>
      </c>
      <c r="C59" s="97" t="s">
        <v>90</v>
      </c>
      <c r="D59" s="97">
        <v>1</v>
      </c>
      <c r="E59" s="97" t="s">
        <v>106</v>
      </c>
      <c r="F59" s="98">
        <v>47000</v>
      </c>
      <c r="G59" s="99">
        <f t="shared" si="2"/>
        <v>47000</v>
      </c>
    </row>
    <row r="60" spans="1:7" ht="12" customHeight="1" x14ac:dyDescent="0.25">
      <c r="A60" s="65"/>
      <c r="B60" s="96" t="s">
        <v>107</v>
      </c>
      <c r="C60" s="97" t="s">
        <v>90</v>
      </c>
      <c r="D60" s="97">
        <v>30</v>
      </c>
      <c r="E60" s="97" t="s">
        <v>82</v>
      </c>
      <c r="F60" s="98">
        <v>2000</v>
      </c>
      <c r="G60" s="99">
        <f t="shared" si="2"/>
        <v>60000</v>
      </c>
    </row>
    <row r="61" spans="1:7" ht="12" customHeight="1" x14ac:dyDescent="0.25">
      <c r="A61" s="65"/>
      <c r="B61" s="96" t="s">
        <v>108</v>
      </c>
      <c r="C61" s="97" t="s">
        <v>90</v>
      </c>
      <c r="D61" s="97">
        <v>2.5</v>
      </c>
      <c r="E61" s="97" t="s">
        <v>82</v>
      </c>
      <c r="F61" s="98">
        <v>17000</v>
      </c>
      <c r="G61" s="99">
        <f t="shared" si="2"/>
        <v>42500</v>
      </c>
    </row>
    <row r="62" spans="1:7" ht="12" customHeight="1" x14ac:dyDescent="0.25">
      <c r="A62" s="65"/>
      <c r="B62" s="96" t="s">
        <v>109</v>
      </c>
      <c r="C62" s="97" t="s">
        <v>60</v>
      </c>
      <c r="D62" s="97">
        <v>0.2</v>
      </c>
      <c r="E62" s="97" t="s">
        <v>99</v>
      </c>
      <c r="F62" s="98">
        <v>80000</v>
      </c>
      <c r="G62" s="99">
        <f t="shared" si="2"/>
        <v>16000</v>
      </c>
    </row>
    <row r="63" spans="1:7" ht="12" customHeight="1" x14ac:dyDescent="0.25">
      <c r="A63" s="65"/>
      <c r="B63" s="96" t="s">
        <v>110</v>
      </c>
      <c r="C63" s="97" t="s">
        <v>60</v>
      </c>
      <c r="D63" s="97">
        <v>1.5</v>
      </c>
      <c r="E63" s="97" t="s">
        <v>93</v>
      </c>
      <c r="F63" s="98">
        <v>70000</v>
      </c>
      <c r="G63" s="99">
        <f t="shared" si="2"/>
        <v>105000</v>
      </c>
    </row>
    <row r="64" spans="1:7" ht="12" customHeight="1" x14ac:dyDescent="0.25">
      <c r="A64" s="65"/>
      <c r="B64" s="96" t="s">
        <v>111</v>
      </c>
      <c r="C64" s="97" t="s">
        <v>90</v>
      </c>
      <c r="D64" s="97">
        <v>1</v>
      </c>
      <c r="E64" s="97" t="s">
        <v>106</v>
      </c>
      <c r="F64" s="98">
        <v>36000</v>
      </c>
      <c r="G64" s="99">
        <f t="shared" si="2"/>
        <v>36000</v>
      </c>
    </row>
    <row r="65" spans="1:255" s="84" customFormat="1" ht="11.25" customHeight="1" x14ac:dyDescent="0.25">
      <c r="A65" s="83"/>
      <c r="B65" s="101" t="s">
        <v>31</v>
      </c>
      <c r="C65" s="102"/>
      <c r="D65" s="102"/>
      <c r="E65" s="102"/>
      <c r="F65" s="103"/>
      <c r="G65" s="104">
        <f>SUM(G47:G64)</f>
        <v>1809750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</row>
    <row r="66" spans="1:255" s="84" customFormat="1" ht="11.25" customHeight="1" x14ac:dyDescent="0.25">
      <c r="A66" s="83"/>
      <c r="B66" s="105"/>
      <c r="C66" s="106"/>
      <c r="D66" s="106"/>
      <c r="E66" s="115"/>
      <c r="F66" s="107"/>
      <c r="G66" s="107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</row>
    <row r="67" spans="1:255" s="84" customFormat="1" ht="12" customHeight="1" x14ac:dyDescent="0.25">
      <c r="A67" s="88"/>
      <c r="B67" s="89" t="s">
        <v>32</v>
      </c>
      <c r="C67" s="90"/>
      <c r="D67" s="91"/>
      <c r="E67" s="91"/>
      <c r="F67" s="92"/>
      <c r="G67" s="9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</row>
    <row r="68" spans="1:255" s="84" customFormat="1" ht="24" customHeight="1" x14ac:dyDescent="0.25">
      <c r="A68" s="88"/>
      <c r="B68" s="94" t="s">
        <v>33</v>
      </c>
      <c r="C68" s="95" t="s">
        <v>29</v>
      </c>
      <c r="D68" s="95" t="s">
        <v>30</v>
      </c>
      <c r="E68" s="94" t="s">
        <v>17</v>
      </c>
      <c r="F68" s="95" t="s">
        <v>18</v>
      </c>
      <c r="G68" s="94" t="s">
        <v>19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</row>
    <row r="69" spans="1:255" ht="12" customHeight="1" x14ac:dyDescent="0.25">
      <c r="A69" s="65"/>
      <c r="B69" s="96" t="s">
        <v>57</v>
      </c>
      <c r="C69" s="97" t="s">
        <v>57</v>
      </c>
      <c r="D69" s="97" t="s">
        <v>57</v>
      </c>
      <c r="E69" s="97" t="s">
        <v>57</v>
      </c>
      <c r="F69" s="98" t="s">
        <v>57</v>
      </c>
      <c r="G69" s="99"/>
    </row>
    <row r="70" spans="1:255" s="84" customFormat="1" ht="11.25" customHeight="1" x14ac:dyDescent="0.25">
      <c r="A70" s="83"/>
      <c r="B70" s="101" t="s">
        <v>34</v>
      </c>
      <c r="C70" s="102"/>
      <c r="D70" s="102"/>
      <c r="E70" s="102"/>
      <c r="F70" s="103"/>
      <c r="G70" s="104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</row>
    <row r="71" spans="1:255" s="84" customFormat="1" ht="11.25" customHeight="1" x14ac:dyDescent="0.25">
      <c r="A71" s="83"/>
      <c r="B71" s="116"/>
      <c r="C71" s="116"/>
      <c r="D71" s="116"/>
      <c r="E71" s="116"/>
      <c r="F71" s="117"/>
      <c r="G71" s="117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</row>
    <row r="72" spans="1:255" s="84" customFormat="1" ht="11.25" customHeight="1" x14ac:dyDescent="0.25">
      <c r="A72" s="83"/>
      <c r="B72" s="17" t="s">
        <v>35</v>
      </c>
      <c r="C72" s="18"/>
      <c r="D72" s="18"/>
      <c r="E72" s="18"/>
      <c r="F72" s="18"/>
      <c r="G72" s="118">
        <f>G26+G31+G42+G65+G70</f>
        <v>5311100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</row>
    <row r="73" spans="1:255" s="84" customFormat="1" ht="11.25" customHeight="1" x14ac:dyDescent="0.25">
      <c r="A73" s="83"/>
      <c r="B73" s="19" t="s">
        <v>36</v>
      </c>
      <c r="C73" s="9"/>
      <c r="D73" s="9"/>
      <c r="E73" s="9"/>
      <c r="F73" s="9"/>
      <c r="G73" s="119">
        <v>242758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</row>
    <row r="74" spans="1:255" s="84" customFormat="1" ht="11.25" customHeight="1" x14ac:dyDescent="0.25">
      <c r="A74" s="83"/>
      <c r="B74" s="20" t="s">
        <v>37</v>
      </c>
      <c r="C74" s="8"/>
      <c r="D74" s="8"/>
      <c r="E74" s="8"/>
      <c r="F74" s="8"/>
      <c r="G74" s="120">
        <f>G73+G72</f>
        <v>5553858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  <c r="IU74" s="83"/>
    </row>
    <row r="75" spans="1:255" s="84" customFormat="1" ht="11.25" customHeight="1" x14ac:dyDescent="0.25">
      <c r="A75" s="83"/>
      <c r="B75" s="19" t="s">
        <v>38</v>
      </c>
      <c r="C75" s="9"/>
      <c r="D75" s="9"/>
      <c r="E75" s="9"/>
      <c r="F75" s="9"/>
      <c r="G75" s="119">
        <f>G11</f>
        <v>10200000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</row>
    <row r="76" spans="1:255" s="84" customFormat="1" ht="11.25" customHeight="1" x14ac:dyDescent="0.25">
      <c r="A76" s="83"/>
      <c r="B76" s="21" t="s">
        <v>39</v>
      </c>
      <c r="C76" s="22"/>
      <c r="D76" s="22"/>
      <c r="E76" s="22"/>
      <c r="F76" s="22"/>
      <c r="G76" s="121">
        <f>G75-G74</f>
        <v>4646142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</row>
    <row r="77" spans="1:255" ht="12" customHeight="1" x14ac:dyDescent="0.25">
      <c r="B77" s="15" t="s">
        <v>40</v>
      </c>
      <c r="C77" s="16"/>
      <c r="D77" s="16"/>
      <c r="E77" s="16"/>
      <c r="F77" s="16"/>
      <c r="G77" s="48"/>
    </row>
    <row r="78" spans="1:255" ht="12.75" customHeight="1" thickBot="1" x14ac:dyDescent="0.3">
      <c r="B78" s="23"/>
      <c r="C78" s="16"/>
      <c r="D78" s="16"/>
      <c r="E78" s="16"/>
      <c r="F78" s="16"/>
      <c r="G78" s="48"/>
    </row>
    <row r="79" spans="1:255" ht="12" customHeight="1" x14ac:dyDescent="0.25">
      <c r="B79" s="34" t="s">
        <v>41</v>
      </c>
      <c r="C79" s="35"/>
      <c r="D79" s="35"/>
      <c r="E79" s="35"/>
      <c r="F79" s="36"/>
      <c r="G79" s="48"/>
    </row>
    <row r="80" spans="1:255" ht="12" customHeight="1" x14ac:dyDescent="0.25">
      <c r="B80" s="37" t="s">
        <v>42</v>
      </c>
      <c r="C80" s="14"/>
      <c r="D80" s="14"/>
      <c r="E80" s="14"/>
      <c r="F80" s="38"/>
      <c r="G80" s="48"/>
    </row>
    <row r="81" spans="2:7" ht="12" customHeight="1" x14ac:dyDescent="0.25">
      <c r="B81" s="37" t="s">
        <v>43</v>
      </c>
      <c r="C81" s="14"/>
      <c r="D81" s="14"/>
      <c r="E81" s="14"/>
      <c r="F81" s="38"/>
      <c r="G81" s="48"/>
    </row>
    <row r="82" spans="2:7" ht="12" customHeight="1" x14ac:dyDescent="0.25">
      <c r="B82" s="37" t="s">
        <v>120</v>
      </c>
      <c r="C82" s="14"/>
      <c r="D82" s="14"/>
      <c r="E82" s="14"/>
      <c r="F82" s="38"/>
      <c r="G82" s="48"/>
    </row>
    <row r="83" spans="2:7" ht="12" customHeight="1" x14ac:dyDescent="0.25">
      <c r="B83" s="37" t="s">
        <v>44</v>
      </c>
      <c r="C83" s="14"/>
      <c r="D83" s="14"/>
      <c r="E83" s="14"/>
      <c r="F83" s="38"/>
      <c r="G83" s="48"/>
    </row>
    <row r="84" spans="2:7" ht="12" customHeight="1" x14ac:dyDescent="0.25">
      <c r="B84" s="37" t="s">
        <v>45</v>
      </c>
      <c r="C84" s="14"/>
      <c r="D84" s="14"/>
      <c r="E84" s="14"/>
      <c r="F84" s="38"/>
      <c r="G84" s="48"/>
    </row>
    <row r="85" spans="2:7" ht="12.75" customHeight="1" thickBot="1" x14ac:dyDescent="0.3">
      <c r="B85" s="39" t="s">
        <v>46</v>
      </c>
      <c r="C85" s="40"/>
      <c r="D85" s="40"/>
      <c r="E85" s="40"/>
      <c r="F85" s="41"/>
      <c r="G85" s="48"/>
    </row>
    <row r="86" spans="2:7" ht="12.75" customHeight="1" x14ac:dyDescent="0.25">
      <c r="B86" s="32"/>
      <c r="C86" s="14"/>
      <c r="D86" s="14"/>
      <c r="E86" s="14"/>
      <c r="F86" s="14"/>
      <c r="G86" s="48"/>
    </row>
    <row r="87" spans="2:7" ht="15" customHeight="1" thickBot="1" x14ac:dyDescent="0.3">
      <c r="B87" s="62" t="s">
        <v>47</v>
      </c>
      <c r="C87" s="63"/>
      <c r="D87" s="31"/>
      <c r="E87" s="10"/>
      <c r="F87" s="10"/>
      <c r="G87" s="48"/>
    </row>
    <row r="88" spans="2:7" ht="12" customHeight="1" x14ac:dyDescent="0.25">
      <c r="B88" s="25" t="s">
        <v>33</v>
      </c>
      <c r="C88" s="53" t="s">
        <v>48</v>
      </c>
      <c r="D88" s="54" t="s">
        <v>49</v>
      </c>
      <c r="E88" s="10"/>
      <c r="F88" s="10"/>
      <c r="G88" s="48"/>
    </row>
    <row r="89" spans="2:7" ht="12" customHeight="1" x14ac:dyDescent="0.25">
      <c r="B89" s="26" t="s">
        <v>50</v>
      </c>
      <c r="C89" s="11">
        <f>G26</f>
        <v>2560000</v>
      </c>
      <c r="D89" s="27">
        <f>(C89/C95)</f>
        <v>0.46094084508462407</v>
      </c>
      <c r="E89" s="10"/>
      <c r="F89" s="10"/>
      <c r="G89" s="48"/>
    </row>
    <row r="90" spans="2:7" ht="12" customHeight="1" x14ac:dyDescent="0.25">
      <c r="B90" s="26" t="s">
        <v>51</v>
      </c>
      <c r="C90" s="11">
        <f>G31</f>
        <v>0</v>
      </c>
      <c r="D90" s="27">
        <v>0</v>
      </c>
      <c r="E90" s="10"/>
      <c r="F90" s="10"/>
      <c r="G90" s="48"/>
    </row>
    <row r="91" spans="2:7" ht="12" customHeight="1" x14ac:dyDescent="0.25">
      <c r="B91" s="26" t="s">
        <v>52</v>
      </c>
      <c r="C91" s="11">
        <f>G42</f>
        <v>941350</v>
      </c>
      <c r="D91" s="27">
        <f>(C91/C95)</f>
        <v>0.1694947908282855</v>
      </c>
      <c r="E91" s="10"/>
      <c r="F91" s="10"/>
      <c r="G91" s="48"/>
    </row>
    <row r="92" spans="2:7" ht="12" customHeight="1" x14ac:dyDescent="0.25">
      <c r="B92" s="26" t="s">
        <v>28</v>
      </c>
      <c r="C92" s="11">
        <f>G65</f>
        <v>1809750</v>
      </c>
      <c r="D92" s="27">
        <f>(C92/C95)</f>
        <v>0.32585456812183533</v>
      </c>
      <c r="E92" s="10"/>
      <c r="F92" s="10"/>
      <c r="G92" s="48"/>
    </row>
    <row r="93" spans="2:7" ht="12" customHeight="1" x14ac:dyDescent="0.25">
      <c r="B93" s="26" t="s">
        <v>53</v>
      </c>
      <c r="C93" s="12">
        <f>G70</f>
        <v>0</v>
      </c>
      <c r="D93" s="27">
        <f>(C93/C95)</f>
        <v>0</v>
      </c>
      <c r="E93" s="13"/>
      <c r="F93" s="13"/>
      <c r="G93" s="48"/>
    </row>
    <row r="94" spans="2:7" ht="12" customHeight="1" x14ac:dyDescent="0.25">
      <c r="B94" s="26" t="s">
        <v>54</v>
      </c>
      <c r="C94" s="12">
        <f>G73</f>
        <v>242758</v>
      </c>
      <c r="D94" s="27">
        <f>(C94/C95)</f>
        <v>4.3709795965255142E-2</v>
      </c>
      <c r="E94" s="13"/>
      <c r="F94" s="13"/>
      <c r="G94" s="48"/>
    </row>
    <row r="95" spans="2:7" ht="12.75" customHeight="1" thickBot="1" x14ac:dyDescent="0.3">
      <c r="B95" s="28" t="s">
        <v>55</v>
      </c>
      <c r="C95" s="29">
        <f>SUM(C89:C94)</f>
        <v>5553858</v>
      </c>
      <c r="D95" s="30">
        <f>SUM(D89:D94)</f>
        <v>1</v>
      </c>
      <c r="E95" s="13"/>
      <c r="F95" s="13"/>
      <c r="G95" s="48"/>
    </row>
    <row r="96" spans="2:7" ht="12" customHeight="1" x14ac:dyDescent="0.25">
      <c r="B96" s="23"/>
      <c r="C96" s="16"/>
      <c r="D96" s="16"/>
      <c r="E96" s="16"/>
      <c r="F96" s="16"/>
      <c r="G96" s="48"/>
    </row>
    <row r="97" spans="2:7" ht="12.75" customHeight="1" thickBot="1" x14ac:dyDescent="0.3">
      <c r="B97" s="24"/>
      <c r="C97" s="16"/>
      <c r="D97" s="16"/>
      <c r="E97" s="16"/>
      <c r="F97" s="16"/>
      <c r="G97" s="48"/>
    </row>
    <row r="98" spans="2:7" ht="12" customHeight="1" thickBot="1" x14ac:dyDescent="0.3">
      <c r="B98" s="59" t="s">
        <v>114</v>
      </c>
      <c r="C98" s="60"/>
      <c r="D98" s="60"/>
      <c r="E98" s="61"/>
      <c r="F98" s="13"/>
      <c r="G98" s="48"/>
    </row>
    <row r="99" spans="2:7" ht="12" customHeight="1" x14ac:dyDescent="0.25">
      <c r="B99" s="43" t="s">
        <v>115</v>
      </c>
      <c r="C99" s="52">
        <v>25000</v>
      </c>
      <c r="D99" s="52">
        <f>G8</f>
        <v>30000</v>
      </c>
      <c r="E99" s="52">
        <v>35000</v>
      </c>
      <c r="F99" s="42"/>
      <c r="G99" s="49"/>
    </row>
    <row r="100" spans="2:7" ht="12.75" customHeight="1" thickBot="1" x14ac:dyDescent="0.3">
      <c r="B100" s="28" t="s">
        <v>116</v>
      </c>
      <c r="C100" s="29">
        <f>(G74/C99)</f>
        <v>222.15432000000001</v>
      </c>
      <c r="D100" s="29">
        <f>(G74/D99)</f>
        <v>185.12860000000001</v>
      </c>
      <c r="E100" s="44">
        <f>(G74/E99)</f>
        <v>158.68165714285715</v>
      </c>
      <c r="F100" s="42"/>
      <c r="G100" s="49"/>
    </row>
    <row r="101" spans="2:7" ht="15.75" customHeight="1" x14ac:dyDescent="0.25">
      <c r="B101" s="33" t="s">
        <v>56</v>
      </c>
      <c r="C101" s="14"/>
      <c r="D101" s="14"/>
      <c r="E101" s="14"/>
      <c r="F101" s="14"/>
      <c r="G101" s="50"/>
    </row>
  </sheetData>
  <mergeCells count="10">
    <mergeCell ref="E8:F8"/>
    <mergeCell ref="E13:F13"/>
    <mergeCell ref="E14:F14"/>
    <mergeCell ref="B16:G16"/>
    <mergeCell ref="B98:E98"/>
    <mergeCell ref="B87:C87"/>
    <mergeCell ref="E12:F12"/>
    <mergeCell ref="E10:F10"/>
    <mergeCell ref="E9:F9"/>
    <mergeCell ref="E11:F11"/>
  </mergeCells>
  <pageMargins left="0.74803149606299213" right="0.74803149606299213" top="0.98425196850393704" bottom="0.98425196850393704" header="0" footer="0"/>
  <pageSetup paperSize="14" scale="78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DURAZNO CONSERVERO</vt:lpstr>
      <vt:lpstr>'DURAZNO CONSERVERO'!Área_de_impresión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2022-06-17T11:57:26Z</cp:lastPrinted>
  <dcterms:created xsi:type="dcterms:W3CDTF">2020-11-27T12:49:26Z</dcterms:created>
  <dcterms:modified xsi:type="dcterms:W3CDTF">2023-02-15T15:38:46Z</dcterms:modified>
</cp:coreProperties>
</file>